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090" activeTab="0"/>
  </bookViews>
  <sheets>
    <sheet name="Space" sheetId="1" r:id="rId1"/>
  </sheets>
  <definedNames>
    <definedName name="_xlnm.Print_Area" localSheetId="0">'Space'!#REF!</definedName>
  </definedNames>
  <calcPr fullCalcOnLoad="1"/>
</workbook>
</file>

<file path=xl/sharedStrings.xml><?xml version="1.0" encoding="utf-8"?>
<sst xmlns="http://schemas.openxmlformats.org/spreadsheetml/2006/main" count="43" uniqueCount="43">
  <si>
    <t>ManTech International Corp</t>
  </si>
  <si>
    <t>Qtr Days</t>
  </si>
  <si>
    <t>Headcount (80 Net Q1 Adds)</t>
  </si>
  <si>
    <t>Oct</t>
  </si>
  <si>
    <t>Nov</t>
  </si>
  <si>
    <t>Q4 Run Rate (assume half fixed / half variable)</t>
  </si>
  <si>
    <t>Qtr Average Headcount</t>
  </si>
  <si>
    <t>DL per Headcount per day</t>
  </si>
  <si>
    <t>Expected DL</t>
  </si>
  <si>
    <t>DL Multiple (slightly adjusted for Q1)</t>
  </si>
  <si>
    <t>ODC Multiple</t>
  </si>
  <si>
    <t>Expected ODCs per Day</t>
  </si>
  <si>
    <t>expected to be higher, so take Q3 2006 Run Rate</t>
  </si>
  <si>
    <t>Q1 2007 E</t>
  </si>
  <si>
    <t>Q2 2007 E</t>
  </si>
  <si>
    <t xml:space="preserve"> Q3 2007 E</t>
  </si>
  <si>
    <t>Q4 2007 E</t>
  </si>
  <si>
    <t>Full Yr 2007 E</t>
  </si>
  <si>
    <t>Revenue</t>
  </si>
  <si>
    <t>Year over Year Growth</t>
  </si>
  <si>
    <t>Quarter over Quarter Growth</t>
  </si>
  <si>
    <t>Direct Labor</t>
  </si>
  <si>
    <t>ODCs</t>
  </si>
  <si>
    <t>Materials</t>
  </si>
  <si>
    <t>Subcontractors</t>
  </si>
  <si>
    <t>SPACE</t>
  </si>
  <si>
    <t>Backlog Burn Expectation</t>
  </si>
  <si>
    <t>% of Total Revenue</t>
  </si>
  <si>
    <t>% Gap to Meet Forecast</t>
  </si>
  <si>
    <t>New Business Opportunities</t>
  </si>
  <si>
    <t>$ Gap to Meet Forecast</t>
  </si>
  <si>
    <r>
      <t>F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Bookings</t>
    </r>
  </si>
  <si>
    <r>
      <t>F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Revenue Potential</t>
    </r>
  </si>
  <si>
    <t>NATO HQ SACT</t>
  </si>
  <si>
    <t>PSDT</t>
  </si>
  <si>
    <t>Sum new business revenue potential:</t>
  </si>
  <si>
    <t>Headcount</t>
  </si>
  <si>
    <t>Net Adds - Actual</t>
  </si>
  <si>
    <t>Plan versus Actual</t>
  </si>
  <si>
    <t>Heads Required - Plan</t>
  </si>
  <si>
    <t xml:space="preserve">Backlog  </t>
  </si>
  <si>
    <t>Beginning of year total</t>
  </si>
  <si>
    <t>Space Systems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</si>
</sst>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,_);[Red]\(#,##0,\)"/>
    <numFmt numFmtId="166" formatCode="#,##0,_);\(#,##0,\)"/>
    <numFmt numFmtId="167" formatCode="0.0%"/>
    <numFmt numFmtId="168" formatCode="0.000%"/>
    <numFmt numFmtId="169" formatCode="#,##0.000,_);\(#,##0.000,\)"/>
    <numFmt numFmtId="170" formatCode="_(* #,##0_);[Red]_(* \(#,##0\);_(* &quot;-&quot;_);_(@_)"/>
    <numFmt numFmtId="171" formatCode="[$-409]dddd\,\ mmmm\ dd\,\ yyyy"/>
    <numFmt numFmtId="172" formatCode="m/d/yy;@"/>
  </numFmts>
  <fonts count="1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Accounting"/>
      <sz val="10"/>
      <name val="Times New Roman"/>
      <family val="0"/>
    </font>
    <font>
      <b/>
      <u val="singleAccounting"/>
      <sz val="10"/>
      <name val="Times New Roman"/>
      <family val="0"/>
    </font>
    <font>
      <vertAlign val="superscript"/>
      <sz val="10"/>
      <name val="Arial"/>
      <family val="2"/>
    </font>
    <font>
      <sz val="10"/>
      <color indexed="22"/>
      <name val="Times New Roman"/>
      <family val="0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4" fillId="0" borderId="1" xfId="15" applyNumberFormat="1" applyFont="1" applyBorder="1" applyAlignment="1" applyProtection="1">
      <alignment horizontal="center"/>
      <protection locked="0"/>
    </xf>
    <xf numFmtId="164" fontId="4" fillId="0" borderId="1" xfId="15" applyNumberFormat="1" applyFont="1" applyFill="1" applyBorder="1" applyAlignment="1" applyProtection="1">
      <alignment horizontal="center"/>
      <protection locked="0"/>
    </xf>
    <xf numFmtId="164" fontId="4" fillId="0" borderId="2" xfId="15" applyNumberFormat="1" applyFont="1" applyBorder="1" applyAlignment="1" applyProtection="1">
      <alignment horizontal="center"/>
      <protection locked="0"/>
    </xf>
    <xf numFmtId="172" fontId="4" fillId="0" borderId="1" xfId="15" applyNumberFormat="1" applyFont="1" applyBorder="1" applyAlignment="1" applyProtection="1">
      <alignment horizontal="center"/>
      <protection locked="0"/>
    </xf>
    <xf numFmtId="164" fontId="3" fillId="0" borderId="0" xfId="15" applyNumberFormat="1" applyFont="1" applyAlignment="1" applyProtection="1">
      <alignment horizontal="center"/>
      <protection locked="0"/>
    </xf>
    <xf numFmtId="3" fontId="3" fillId="0" borderId="0" xfId="15" applyNumberFormat="1" applyFont="1" applyFill="1" applyBorder="1" applyAlignment="1" applyProtection="1">
      <alignment horizontal="center"/>
      <protection locked="0"/>
    </xf>
    <xf numFmtId="3" fontId="3" fillId="0" borderId="0" xfId="15" applyNumberFormat="1" applyFont="1" applyBorder="1" applyAlignment="1" applyProtection="1">
      <alignment horizontal="center"/>
      <protection locked="0"/>
    </xf>
    <xf numFmtId="166" fontId="3" fillId="0" borderId="0" xfId="15" applyNumberFormat="1" applyFont="1" applyFill="1" applyBorder="1" applyAlignment="1" applyProtection="1">
      <alignment horizontal="center"/>
      <protection locked="0"/>
    </xf>
    <xf numFmtId="166" fontId="3" fillId="0" borderId="3" xfId="15" applyNumberFormat="1" applyFont="1" applyFill="1" applyBorder="1" applyAlignment="1" applyProtection="1">
      <alignment horizontal="center"/>
      <protection locked="0"/>
    </xf>
    <xf numFmtId="3" fontId="3" fillId="0" borderId="3" xfId="17" applyNumberFormat="1" applyFont="1" applyBorder="1" applyAlignment="1" applyProtection="1">
      <alignment horizontal="center"/>
      <protection locked="0"/>
    </xf>
    <xf numFmtId="10" fontId="12" fillId="0" borderId="4" xfId="15" applyNumberFormat="1" applyFont="1" applyBorder="1" applyAlignment="1" applyProtection="1">
      <alignment horizontal="center"/>
      <protection locked="0"/>
    </xf>
    <xf numFmtId="164" fontId="4" fillId="0" borderId="0" xfId="15" applyNumberFormat="1" applyFont="1" applyBorder="1" applyAlignment="1" applyProtection="1">
      <alignment horizontal="center"/>
      <protection locked="0"/>
    </xf>
    <xf numFmtId="164" fontId="3" fillId="0" borderId="0" xfId="15" applyNumberFormat="1" applyFont="1" applyBorder="1" applyAlignment="1" applyProtection="1">
      <alignment horizontal="center"/>
      <protection locked="0"/>
    </xf>
    <xf numFmtId="167" fontId="3" fillId="2" borderId="0" xfId="21" applyNumberFormat="1" applyFont="1" applyFill="1" applyBorder="1" applyAlignment="1" applyProtection="1">
      <alignment horizontal="center"/>
      <protection locked="0"/>
    </xf>
    <xf numFmtId="166" fontId="4" fillId="0" borderId="0" xfId="17" applyNumberFormat="1" applyFont="1" applyFill="1" applyBorder="1" applyAlignment="1" applyProtection="1">
      <alignment horizontal="center"/>
      <protection locked="0"/>
    </xf>
    <xf numFmtId="166" fontId="4" fillId="0" borderId="0" xfId="17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4" fontId="4" fillId="0" borderId="5" xfId="15" applyNumberFormat="1" applyFont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164" fontId="3" fillId="3" borderId="5" xfId="15" applyNumberFormat="1" applyFill="1" applyBorder="1" applyAlignment="1" applyProtection="1">
      <alignment horizontal="center"/>
      <protection locked="0"/>
    </xf>
    <xf numFmtId="164" fontId="3" fillId="3" borderId="5" xfId="15" applyNumberFormat="1" applyFont="1" applyFill="1" applyBorder="1" applyAlignment="1" applyProtection="1">
      <alignment horizontal="center"/>
      <protection locked="0"/>
    </xf>
    <xf numFmtId="164" fontId="3" fillId="0" borderId="5" xfId="15" applyNumberFormat="1" applyFont="1" applyBorder="1" applyAlignment="1" applyProtection="1">
      <alignment horizontal="center"/>
      <protection locked="0"/>
    </xf>
    <xf numFmtId="164" fontId="3" fillId="0" borderId="5" xfId="15" applyNumberFormat="1" applyFont="1" applyBorder="1" applyAlignment="1" applyProtection="1">
      <alignment horizontal="center" wrapText="1"/>
      <protection locked="0"/>
    </xf>
    <xf numFmtId="166" fontId="3" fillId="0" borderId="3" xfId="17" applyNumberFormat="1" applyFont="1" applyBorder="1" applyAlignment="1" applyProtection="1">
      <alignment horizontal="center"/>
      <protection locked="0"/>
    </xf>
    <xf numFmtId="9" fontId="3" fillId="0" borderId="3" xfId="2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66" fontId="14" fillId="0" borderId="0" xfId="15" applyNumberFormat="1" applyFont="1" applyFill="1" applyBorder="1" applyAlignment="1" applyProtection="1">
      <alignment horizontal="center"/>
      <protection locked="0"/>
    </xf>
    <xf numFmtId="166" fontId="4" fillId="0" borderId="3" xfId="17" applyNumberFormat="1" applyFont="1" applyBorder="1" applyAlignment="1" applyProtection="1">
      <alignment horizontal="center"/>
      <protection locked="0"/>
    </xf>
    <xf numFmtId="167" fontId="3" fillId="2" borderId="3" xfId="21" applyNumberFormat="1" applyFont="1" applyFill="1" applyBorder="1" applyAlignment="1" applyProtection="1">
      <alignment horizontal="center"/>
      <protection locked="0"/>
    </xf>
    <xf numFmtId="164" fontId="3" fillId="0" borderId="3" xfId="15" applyNumberFormat="1" applyFont="1" applyBorder="1" applyAlignment="1" applyProtection="1">
      <alignment horizontal="center"/>
      <protection locked="0"/>
    </xf>
    <xf numFmtId="164" fontId="3" fillId="0" borderId="7" xfId="15" applyNumberFormat="1" applyFont="1" applyBorder="1" applyAlignment="1" applyProtection="1">
      <alignment horizontal="center"/>
      <protection locked="0"/>
    </xf>
    <xf numFmtId="164" fontId="3" fillId="4" borderId="0" xfId="15" applyNumberFormat="1" applyFont="1" applyFill="1" applyAlignment="1" applyProtection="1">
      <alignment horizontal="center"/>
      <protection locked="0"/>
    </xf>
    <xf numFmtId="9" fontId="15" fillId="5" borderId="3" xfId="21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3" fillId="0" borderId="0" xfId="15" applyNumberForma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9" fillId="0" borderId="5" xfId="15" applyNumberFormat="1" applyFont="1" applyBorder="1" applyAlignment="1" applyProtection="1">
      <alignment horizontal="center"/>
      <protection locked="0"/>
    </xf>
    <xf numFmtId="164" fontId="10" fillId="0" borderId="5" xfId="15" applyNumberFormat="1" applyFont="1" applyBorder="1" applyAlignment="1" applyProtection="1">
      <alignment horizontal="center"/>
      <protection locked="0"/>
    </xf>
    <xf numFmtId="164" fontId="3" fillId="0" borderId="5" xfId="15" applyNumberFormat="1" applyBorder="1" applyAlignment="1" applyProtection="1">
      <alignment horizontal="center"/>
      <protection locked="0"/>
    </xf>
    <xf numFmtId="164" fontId="3" fillId="0" borderId="5" xfId="15" applyNumberFormat="1" applyFont="1" applyBorder="1" applyAlignment="1" applyProtection="1">
      <alignment horizontal="center"/>
      <protection locked="0"/>
    </xf>
    <xf numFmtId="38" fontId="3" fillId="0" borderId="5" xfId="0" applyNumberFormat="1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66" fontId="4" fillId="0" borderId="8" xfId="0" applyNumberFormat="1" applyFont="1" applyBorder="1" applyAlignment="1" applyProtection="1">
      <alignment horizontal="center"/>
      <protection locked="0"/>
    </xf>
    <xf numFmtId="166" fontId="4" fillId="4" borderId="0" xfId="0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4" fontId="3" fillId="0" borderId="0" xfId="15" applyNumberFormat="1" applyFont="1" applyFill="1" applyBorder="1" applyAlignment="1" applyProtection="1">
      <alignment horizontal="center"/>
      <protection locked="0"/>
    </xf>
    <xf numFmtId="166" fontId="0" fillId="0" borderId="8" xfId="0" applyNumberFormat="1" applyBorder="1" applyAlignment="1" applyProtection="1">
      <alignment horizontal="center"/>
      <protection locked="0"/>
    </xf>
    <xf numFmtId="166" fontId="3" fillId="0" borderId="0" xfId="15" applyNumberFormat="1" applyFont="1" applyBorder="1" applyAlignment="1" applyProtection="1">
      <alignment horizontal="center"/>
      <protection locked="0"/>
    </xf>
    <xf numFmtId="166" fontId="0" fillId="4" borderId="0" xfId="0" applyNumberFormat="1" applyFill="1" applyAlignment="1" applyProtection="1">
      <alignment horizontal="center"/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9" fontId="3" fillId="0" borderId="0" xfId="21" applyFont="1" applyFill="1" applyBorder="1" applyAlignment="1" applyProtection="1">
      <alignment horizontal="center"/>
      <protection locked="0"/>
    </xf>
    <xf numFmtId="166" fontId="13" fillId="0" borderId="8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3" fillId="0" borderId="4" xfId="15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" fillId="0" borderId="0" xfId="15" applyNumberFormat="1" applyBorder="1" applyAlignment="1" applyProtection="1">
      <alignment horizontal="center"/>
      <protection locked="0"/>
    </xf>
    <xf numFmtId="164" fontId="3" fillId="4" borderId="0" xfId="15" applyNumberFormat="1" applyFill="1" applyAlignment="1" applyProtection="1">
      <alignment horizontal="center"/>
      <protection locked="0"/>
    </xf>
    <xf numFmtId="164" fontId="3" fillId="0" borderId="0" xfId="15" applyNumberFormat="1" applyFill="1" applyBorder="1" applyAlignment="1" applyProtection="1">
      <alignment horizontal="center"/>
      <protection locked="0"/>
    </xf>
    <xf numFmtId="164" fontId="3" fillId="2" borderId="0" xfId="15" applyNumberFormat="1" applyFill="1" applyBorder="1" applyAlignment="1" applyProtection="1">
      <alignment horizontal="center"/>
      <protection locked="0"/>
    </xf>
    <xf numFmtId="166" fontId="3" fillId="0" borderId="6" xfId="15" applyNumberFormat="1" applyFont="1" applyFill="1" applyBorder="1" applyAlignment="1" applyProtection="1">
      <alignment horizontal="center"/>
      <protection locked="0"/>
    </xf>
    <xf numFmtId="166" fontId="3" fillId="0" borderId="1" xfId="15" applyNumberFormat="1" applyFont="1" applyBorder="1" applyAlignment="1" applyProtection="1">
      <alignment horizontal="center"/>
      <protection locked="0"/>
    </xf>
    <xf numFmtId="166" fontId="3" fillId="3" borderId="9" xfId="15" applyNumberFormat="1" applyFont="1" applyFill="1" applyBorder="1" applyAlignment="1" applyProtection="1">
      <alignment horizontal="center"/>
      <protection locked="0"/>
    </xf>
    <xf numFmtId="166" fontId="3" fillId="3" borderId="4" xfId="15" applyNumberFormat="1" applyFont="1" applyFill="1" applyBorder="1" applyAlignment="1" applyProtection="1">
      <alignment horizontal="center"/>
      <protection locked="0"/>
    </xf>
    <xf numFmtId="166" fontId="3" fillId="0" borderId="2" xfId="15" applyNumberFormat="1" applyFont="1" applyBorder="1" applyAlignment="1" applyProtection="1">
      <alignment horizontal="center"/>
      <protection locked="0"/>
    </xf>
    <xf numFmtId="166" fontId="3" fillId="0" borderId="7" xfId="15" applyNumberFormat="1" applyFont="1" applyBorder="1" applyAlignment="1" applyProtection="1">
      <alignment horizontal="center"/>
      <protection locked="0"/>
    </xf>
    <xf numFmtId="166" fontId="3" fillId="6" borderId="10" xfId="17" applyNumberFormat="1" applyFont="1" applyFill="1" applyBorder="1" applyAlignment="1" applyProtection="1">
      <alignment horizontal="left"/>
      <protection locked="0"/>
    </xf>
    <xf numFmtId="166" fontId="3" fillId="0" borderId="1" xfId="15" applyNumberFormat="1" applyFont="1" applyFill="1" applyBorder="1" applyAlignment="1" applyProtection="1">
      <alignment horizontal="right"/>
      <protection locked="0"/>
    </xf>
    <xf numFmtId="166" fontId="3" fillId="0" borderId="2" xfId="15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5"/>
  <sheetViews>
    <sheetView tabSelected="1" zoomScale="85" zoomScaleNormal="85" workbookViewId="0" topLeftCell="A1">
      <selection activeCell="G45" sqref="G45"/>
    </sheetView>
  </sheetViews>
  <sheetFormatPr defaultColWidth="9.140625" defaultRowHeight="12.75"/>
  <cols>
    <col min="1" max="1" width="31.57421875" style="64" customWidth="1"/>
    <col min="2" max="2" width="13.00390625" style="38" customWidth="1"/>
    <col min="3" max="3" width="14.00390625" style="38" customWidth="1"/>
    <col min="4" max="5" width="14.00390625" style="5" customWidth="1"/>
    <col min="6" max="6" width="11.140625" style="5" bestFit="1" customWidth="1"/>
    <col min="7" max="7" width="14.7109375" style="5" bestFit="1" customWidth="1"/>
    <col min="8" max="16384" width="9.140625" style="40" customWidth="1"/>
  </cols>
  <sheetData>
    <row r="1" spans="1:155" s="36" customFormat="1" ht="18.75">
      <c r="A1" s="78" t="s">
        <v>0</v>
      </c>
      <c r="B1" s="78"/>
      <c r="C1" s="78"/>
      <c r="D1" s="78"/>
      <c r="E1" s="78"/>
      <c r="F1" s="78"/>
      <c r="G1" s="78"/>
      <c r="H1" s="34"/>
      <c r="I1" s="3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</row>
    <row r="2" spans="1:155" s="36" customFormat="1" ht="18.75">
      <c r="A2" s="79" t="s">
        <v>42</v>
      </c>
      <c r="B2" s="79"/>
      <c r="C2" s="79"/>
      <c r="D2" s="79"/>
      <c r="E2" s="79"/>
      <c r="F2" s="79"/>
      <c r="G2" s="79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9" ht="6.75" customHeight="1">
      <c r="A3" s="37"/>
      <c r="H3" s="39"/>
      <c r="I3" s="39"/>
    </row>
    <row r="4" spans="1:9" ht="15">
      <c r="A4" s="17" t="s">
        <v>1</v>
      </c>
      <c r="B4" s="41"/>
      <c r="C4" s="42">
        <v>62</v>
      </c>
      <c r="D4" s="42">
        <v>64</v>
      </c>
      <c r="E4" s="42">
        <v>63</v>
      </c>
      <c r="F4" s="42">
        <v>63</v>
      </c>
      <c r="G4" s="18">
        <f>+F4+E4+D4+C4</f>
        <v>252</v>
      </c>
      <c r="H4" s="39"/>
      <c r="I4" s="39"/>
    </row>
    <row r="5" spans="1:9" ht="6" customHeight="1" thickBot="1">
      <c r="A5" s="19"/>
      <c r="B5" s="20"/>
      <c r="C5" s="20"/>
      <c r="D5" s="21"/>
      <c r="E5" s="21"/>
      <c r="F5" s="21"/>
      <c r="G5" s="21"/>
      <c r="H5" s="39"/>
      <c r="I5" s="39"/>
    </row>
    <row r="6" spans="1:9" ht="51" hidden="1">
      <c r="A6" s="17" t="s">
        <v>2</v>
      </c>
      <c r="B6" s="43"/>
      <c r="C6" s="43"/>
      <c r="D6" s="22" t="s">
        <v>3</v>
      </c>
      <c r="E6" s="22" t="s">
        <v>4</v>
      </c>
      <c r="F6" s="23" t="s">
        <v>5</v>
      </c>
      <c r="G6" s="22"/>
      <c r="H6" s="39"/>
      <c r="I6" s="39"/>
    </row>
    <row r="7" spans="1:9" ht="12.75" hidden="1">
      <c r="A7" s="17" t="s">
        <v>6</v>
      </c>
      <c r="B7" s="43"/>
      <c r="C7" s="44"/>
      <c r="D7" s="45">
        <v>775963.682</v>
      </c>
      <c r="E7" s="45">
        <v>732793.54</v>
      </c>
      <c r="F7" s="22">
        <f>+(D7+E7)/38*59.5</f>
        <v>2362396.176552632</v>
      </c>
      <c r="G7" s="22"/>
      <c r="H7" s="39"/>
      <c r="I7" s="39"/>
    </row>
    <row r="8" spans="1:9" ht="12.75" hidden="1">
      <c r="A8" s="17" t="s">
        <v>7</v>
      </c>
      <c r="B8" s="43"/>
      <c r="C8" s="44"/>
      <c r="D8" s="45">
        <v>1034504.6</v>
      </c>
      <c r="E8" s="45">
        <v>929801.3480000002</v>
      </c>
      <c r="F8" s="22">
        <f>+(D8+E8)/38*59.5</f>
        <v>3075689.5764736845</v>
      </c>
      <c r="G8" s="22"/>
      <c r="H8" s="39"/>
      <c r="I8" s="39"/>
    </row>
    <row r="9" spans="1:9" ht="12.75" hidden="1">
      <c r="A9" s="46" t="s">
        <v>8</v>
      </c>
      <c r="B9" s="43"/>
      <c r="C9" s="44"/>
      <c r="D9" s="45">
        <v>107145.006</v>
      </c>
      <c r="E9" s="45">
        <v>99709.265</v>
      </c>
      <c r="F9" s="22">
        <f>+(D9+E9)/38*59.5</f>
        <v>323890.2401184211</v>
      </c>
      <c r="G9" s="22"/>
      <c r="H9" s="39"/>
      <c r="I9" s="39"/>
    </row>
    <row r="10" spans="1:9" ht="12.75" hidden="1">
      <c r="A10" s="47" t="s">
        <v>9</v>
      </c>
      <c r="B10" s="43"/>
      <c r="C10" s="44"/>
      <c r="D10" s="22">
        <v>519594.8</v>
      </c>
      <c r="E10" s="22">
        <v>370368.5359999999</v>
      </c>
      <c r="F10" s="22">
        <f>+(D10+E10)/38*59.5</f>
        <v>1393495.223473684</v>
      </c>
      <c r="G10" s="22"/>
      <c r="H10" s="39"/>
      <c r="I10" s="39"/>
    </row>
    <row r="11" spans="1:9" ht="12.75" hidden="1">
      <c r="A11" s="46" t="s">
        <v>10</v>
      </c>
      <c r="B11" s="43"/>
      <c r="C11" s="43"/>
      <c r="D11" s="22"/>
      <c r="E11" s="22"/>
      <c r="F11" s="22"/>
      <c r="G11" s="22"/>
      <c r="H11" s="39"/>
      <c r="I11" s="39"/>
    </row>
    <row r="12" spans="1:9" ht="12.75" hidden="1">
      <c r="A12" s="46" t="s">
        <v>11</v>
      </c>
      <c r="B12" s="44" t="s">
        <v>12</v>
      </c>
      <c r="C12" s="43"/>
      <c r="D12" s="22"/>
      <c r="E12" s="22"/>
      <c r="F12" s="22"/>
      <c r="G12" s="22"/>
      <c r="H12" s="39"/>
      <c r="I12" s="39"/>
    </row>
    <row r="13" spans="1:9" ht="12.75">
      <c r="A13" s="26" t="s">
        <v>25</v>
      </c>
      <c r="B13" s="4">
        <v>39082</v>
      </c>
      <c r="C13" s="1" t="s">
        <v>13</v>
      </c>
      <c r="D13" s="1" t="s">
        <v>14</v>
      </c>
      <c r="E13" s="2" t="s">
        <v>15</v>
      </c>
      <c r="F13" s="1" t="s">
        <v>16</v>
      </c>
      <c r="G13" s="3" t="s">
        <v>17</v>
      </c>
      <c r="H13" s="39"/>
      <c r="I13" s="39"/>
    </row>
    <row r="14" spans="1:155" s="51" customFormat="1" ht="12.75">
      <c r="A14" s="48" t="s">
        <v>18</v>
      </c>
      <c r="B14" s="12"/>
      <c r="C14" s="15">
        <v>21105000</v>
      </c>
      <c r="D14" s="16">
        <v>21982000</v>
      </c>
      <c r="E14" s="15">
        <v>23175000</v>
      </c>
      <c r="F14" s="16">
        <v>22684000</v>
      </c>
      <c r="G14" s="28">
        <f>SUM(C14:F14)</f>
        <v>88946000</v>
      </c>
      <c r="H14" s="49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</row>
    <row r="15" spans="1:9" ht="12.75">
      <c r="A15" s="52" t="s">
        <v>19</v>
      </c>
      <c r="B15" s="68"/>
      <c r="C15" s="14">
        <v>0.09975814700366326</v>
      </c>
      <c r="D15" s="14">
        <v>-0.002449132143905297</v>
      </c>
      <c r="E15" s="14">
        <v>0.03030648183479645</v>
      </c>
      <c r="F15" s="14">
        <v>0.12366274028668767</v>
      </c>
      <c r="G15" s="29">
        <v>0.060049391823089326</v>
      </c>
      <c r="H15" s="39"/>
      <c r="I15" s="39"/>
    </row>
    <row r="16" spans="1:9" ht="12.75">
      <c r="A16" s="52" t="s">
        <v>20</v>
      </c>
      <c r="B16" s="68"/>
      <c r="C16" s="14">
        <v>0.0454462234945574</v>
      </c>
      <c r="D16" s="14">
        <f>+D14/C14-1</f>
        <v>0.04155413409144759</v>
      </c>
      <c r="E16" s="14">
        <f>+E14/D14-1</f>
        <v>0.054271676826494364</v>
      </c>
      <c r="F16" s="14">
        <f>+F14/E14-1</f>
        <v>-0.021186623516720626</v>
      </c>
      <c r="G16" s="29"/>
      <c r="H16" s="39"/>
      <c r="I16" s="39"/>
    </row>
    <row r="17" spans="1:9" ht="12.75">
      <c r="A17" s="53"/>
      <c r="B17" s="65"/>
      <c r="C17" s="54"/>
      <c r="D17" s="13"/>
      <c r="E17" s="54"/>
      <c r="F17" s="13"/>
      <c r="G17" s="30"/>
      <c r="H17" s="39"/>
      <c r="I17" s="39"/>
    </row>
    <row r="18" spans="1:155" s="59" customFormat="1" ht="12.75">
      <c r="A18" s="55" t="s">
        <v>21</v>
      </c>
      <c r="B18" s="65"/>
      <c r="C18" s="8">
        <v>7260646</v>
      </c>
      <c r="D18" s="56">
        <v>7759837</v>
      </c>
      <c r="E18" s="8">
        <v>8455944</v>
      </c>
      <c r="F18" s="56">
        <v>8435894</v>
      </c>
      <c r="G18" s="24">
        <f>SUM(C18:F18)</f>
        <v>31912321</v>
      </c>
      <c r="H18" s="57"/>
      <c r="I18" s="57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</row>
    <row r="19" spans="1:155" s="59" customFormat="1" ht="12.75">
      <c r="A19" s="55" t="s">
        <v>22</v>
      </c>
      <c r="B19" s="65"/>
      <c r="C19" s="8">
        <v>1854000</v>
      </c>
      <c r="D19" s="56">
        <v>720000</v>
      </c>
      <c r="E19" s="8">
        <v>385000</v>
      </c>
      <c r="F19" s="56">
        <v>378000</v>
      </c>
      <c r="G19" s="24">
        <f>SUM(C19:F19)</f>
        <v>3337000</v>
      </c>
      <c r="H19" s="57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</row>
    <row r="20" spans="1:155" s="59" customFormat="1" ht="12.75">
      <c r="A20" s="55" t="s">
        <v>24</v>
      </c>
      <c r="B20" s="65"/>
      <c r="C20" s="8">
        <v>5749000</v>
      </c>
      <c r="D20" s="56">
        <v>6720000</v>
      </c>
      <c r="E20" s="8">
        <v>6982000</v>
      </c>
      <c r="F20" s="56">
        <v>6549000</v>
      </c>
      <c r="G20" s="24">
        <f>SUM(C20:F20)</f>
        <v>26000000</v>
      </c>
      <c r="H20" s="57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</row>
    <row r="21" spans="1:155" s="59" customFormat="1" ht="12.75">
      <c r="A21" s="55" t="s">
        <v>23</v>
      </c>
      <c r="B21" s="67"/>
      <c r="C21" s="8"/>
      <c r="D21" s="56">
        <v>0</v>
      </c>
      <c r="E21" s="8">
        <v>0</v>
      </c>
      <c r="F21" s="56">
        <v>0</v>
      </c>
      <c r="G21" s="24">
        <f>SUM(C21:F21)</f>
        <v>0</v>
      </c>
      <c r="H21" s="57"/>
      <c r="I21" s="57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</row>
    <row r="22" spans="1:155" s="59" customFormat="1" ht="12.75">
      <c r="A22" s="55"/>
      <c r="B22" s="67"/>
      <c r="C22" s="8"/>
      <c r="D22" s="56"/>
      <c r="E22" s="8"/>
      <c r="F22" s="56"/>
      <c r="G22" s="24"/>
      <c r="H22" s="57"/>
      <c r="I22" s="5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</row>
    <row r="23" spans="1:155" s="59" customFormat="1" ht="12.75">
      <c r="A23" s="61" t="s">
        <v>36</v>
      </c>
      <c r="B23" s="67"/>
      <c r="C23" s="8"/>
      <c r="D23" s="56"/>
      <c r="E23" s="8"/>
      <c r="F23" s="56"/>
      <c r="G23" s="24"/>
      <c r="H23" s="57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</row>
    <row r="24" spans="1:155" s="59" customFormat="1" ht="12.75">
      <c r="A24" s="55" t="s">
        <v>41</v>
      </c>
      <c r="B24" s="7">
        <v>473</v>
      </c>
      <c r="C24" s="8"/>
      <c r="D24" s="56"/>
      <c r="E24" s="8"/>
      <c r="F24" s="56"/>
      <c r="G24" s="24"/>
      <c r="H24" s="57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</row>
    <row r="25" spans="1:155" s="59" customFormat="1" ht="12.75">
      <c r="A25" s="59" t="s">
        <v>39</v>
      </c>
      <c r="C25" s="8"/>
      <c r="D25" s="56"/>
      <c r="E25" s="8"/>
      <c r="F25" s="56"/>
      <c r="G25" s="24"/>
      <c r="H25" s="57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</row>
    <row r="26" spans="1:155" s="59" customFormat="1" ht="12.75">
      <c r="A26" s="55" t="s">
        <v>37</v>
      </c>
      <c r="B26" s="56"/>
      <c r="C26" s="27"/>
      <c r="D26" s="27"/>
      <c r="E26" s="27"/>
      <c r="F26" s="27"/>
      <c r="G26" s="24"/>
      <c r="H26" s="57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</row>
    <row r="27" spans="1:155" s="59" customFormat="1" ht="12.75">
      <c r="A27" s="55" t="s">
        <v>38</v>
      </c>
      <c r="B27" s="56"/>
      <c r="C27" s="27"/>
      <c r="D27" s="27"/>
      <c r="E27" s="27"/>
      <c r="F27" s="27"/>
      <c r="G27" s="24"/>
      <c r="H27" s="57"/>
      <c r="I27" s="5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</row>
    <row r="28" spans="1:155" s="59" customFormat="1" ht="12.75">
      <c r="A28" s="55"/>
      <c r="B28" s="56"/>
      <c r="C28" s="27"/>
      <c r="D28" s="27"/>
      <c r="E28" s="27"/>
      <c r="F28" s="27"/>
      <c r="G28" s="24"/>
      <c r="H28" s="57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</row>
    <row r="29" spans="1:155" s="59" customFormat="1" ht="12.75">
      <c r="A29" s="61" t="s">
        <v>40</v>
      </c>
      <c r="B29" s="56"/>
      <c r="C29" s="8"/>
      <c r="D29" s="56"/>
      <c r="E29" s="8"/>
      <c r="F29" s="56"/>
      <c r="G29" s="24"/>
      <c r="H29" s="57"/>
      <c r="I29" s="57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</row>
    <row r="30" spans="1:155" s="59" customFormat="1" ht="12.75">
      <c r="A30" s="55" t="s">
        <v>26</v>
      </c>
      <c r="B30" s="56"/>
      <c r="C30" s="8">
        <v>17158000</v>
      </c>
      <c r="D30" s="56">
        <v>7073953</v>
      </c>
      <c r="E30" s="8">
        <v>2361488</v>
      </c>
      <c r="F30" s="56">
        <v>1805259</v>
      </c>
      <c r="G30" s="24">
        <f>SUM(C30:F30)</f>
        <v>28398700</v>
      </c>
      <c r="H30" s="57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</row>
    <row r="31" spans="1:155" s="59" customFormat="1" ht="12.75">
      <c r="A31" s="55" t="s">
        <v>27</v>
      </c>
      <c r="B31" s="56"/>
      <c r="C31" s="60">
        <f>+C30/C14</f>
        <v>0.812982705520019</v>
      </c>
      <c r="D31" s="60">
        <f>+D30/D14</f>
        <v>0.321806614502775</v>
      </c>
      <c r="E31" s="60">
        <f>+E30/E14</f>
        <v>0.10189807982740022</v>
      </c>
      <c r="F31" s="60">
        <f>+F30/F14</f>
        <v>0.07958292188326574</v>
      </c>
      <c r="G31" s="33">
        <f>+G30/G14</f>
        <v>0.31928023744744</v>
      </c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</row>
    <row r="32" spans="1:155" s="59" customFormat="1" ht="12.75">
      <c r="A32" s="55" t="s">
        <v>28</v>
      </c>
      <c r="B32" s="56"/>
      <c r="C32" s="60">
        <f>+IF(1-C31&lt;0,"NA",1-C31)</f>
        <v>0.18701729447998106</v>
      </c>
      <c r="D32" s="60">
        <f>+IF(1-D31&lt;0,"NA",1-D31)</f>
        <v>0.6781933854972251</v>
      </c>
      <c r="E32" s="60">
        <f>+IF(1-E31&lt;0,"NA",1-E31)</f>
        <v>0.8981019201725998</v>
      </c>
      <c r="F32" s="60">
        <f>+IF(1-F31&lt;0,"NA",1-F31)</f>
        <v>0.9204170781167342</v>
      </c>
      <c r="G32" s="25">
        <f>+IF(1-G31&lt;0,"NA",1-G31)</f>
        <v>0.6807197625525601</v>
      </c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</row>
    <row r="33" spans="1:155" s="59" customFormat="1" ht="12.75">
      <c r="A33" s="55" t="s">
        <v>30</v>
      </c>
      <c r="B33" s="56"/>
      <c r="C33" s="8">
        <f>+IF(C30-C14&gt;0,"NA",C30-C14)</f>
        <v>-3947000</v>
      </c>
      <c r="D33" s="8">
        <f>+IF(D30-D14&gt;0,"NA",D30-D14)</f>
        <v>-14908047</v>
      </c>
      <c r="E33" s="8">
        <f>+IF(E30-E14&gt;0,"NA",E30-E14)</f>
        <v>-20813512</v>
      </c>
      <c r="F33" s="8">
        <f>+IF(F30-F14&gt;0,"NA",F30-F14)</f>
        <v>-20878741</v>
      </c>
      <c r="G33" s="9">
        <f>+IF(G30-G14&gt;0,"NA",G30-G14)</f>
        <v>-60547300</v>
      </c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</row>
    <row r="34" spans="1:155" s="59" customFormat="1" ht="12.75">
      <c r="A34" s="55"/>
      <c r="B34" s="56"/>
      <c r="C34" s="8"/>
      <c r="D34" s="56"/>
      <c r="E34" s="8"/>
      <c r="F34" s="56"/>
      <c r="G34" s="24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</row>
    <row r="35" spans="1:155" s="59" customFormat="1" ht="13.5" thickBot="1">
      <c r="A35" s="61" t="s">
        <v>29</v>
      </c>
      <c r="B35" s="56"/>
      <c r="C35" s="8"/>
      <c r="D35" s="56"/>
      <c r="E35" s="8"/>
      <c r="F35" s="56"/>
      <c r="G35" s="24"/>
      <c r="H35" s="57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</row>
    <row r="36" spans="1:155" s="59" customFormat="1" ht="12.75">
      <c r="A36" s="55" t="s">
        <v>33</v>
      </c>
      <c r="B36" s="56"/>
      <c r="C36" s="69">
        <v>1800000</v>
      </c>
      <c r="D36" s="70">
        <v>3600000</v>
      </c>
      <c r="E36" s="70">
        <v>3600000</v>
      </c>
      <c r="F36" s="73">
        <v>3600000</v>
      </c>
      <c r="G36" s="24"/>
      <c r="H36" s="57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</row>
    <row r="37" spans="1:155" s="59" customFormat="1" ht="13.5" thickBot="1">
      <c r="A37" s="55" t="s">
        <v>34</v>
      </c>
      <c r="B37" s="56"/>
      <c r="C37" s="71"/>
      <c r="D37" s="72"/>
      <c r="E37" s="72"/>
      <c r="F37" s="74">
        <v>1000000</v>
      </c>
      <c r="G37" s="24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</row>
    <row r="38" spans="1:9" ht="13.5" thickBot="1">
      <c r="A38" s="55"/>
      <c r="B38" s="56"/>
      <c r="C38" s="76" t="s">
        <v>35</v>
      </c>
      <c r="D38" s="76"/>
      <c r="E38" s="76"/>
      <c r="F38" s="77"/>
      <c r="G38" s="75">
        <f>SUM(C36:F36,F37)</f>
        <v>13600000</v>
      </c>
      <c r="H38" s="39"/>
      <c r="I38" s="39"/>
    </row>
    <row r="39" spans="1:9" ht="12.75">
      <c r="A39" s="55"/>
      <c r="B39" s="56"/>
      <c r="C39" s="8"/>
      <c r="D39" s="56"/>
      <c r="E39" s="8"/>
      <c r="F39" s="56"/>
      <c r="G39" s="24"/>
      <c r="H39" s="39"/>
      <c r="I39" s="39"/>
    </row>
    <row r="40" spans="1:9" ht="14.25">
      <c r="A40" s="55" t="s">
        <v>32</v>
      </c>
      <c r="B40" s="56"/>
      <c r="C40" s="6">
        <f>SUM(C41*C42)</f>
        <v>32860.625</v>
      </c>
      <c r="D40" s="6">
        <f>SUM(D41*D42)</f>
        <v>2569.875</v>
      </c>
      <c r="E40" s="6">
        <f>SUM(E41*E42)</f>
        <v>2286.975</v>
      </c>
      <c r="F40" s="6">
        <f>SUM(F41*F42)</f>
        <v>1040</v>
      </c>
      <c r="G40" s="10">
        <f>SUM(C40:F40)</f>
        <v>38757.475</v>
      </c>
      <c r="H40" s="39"/>
      <c r="I40" s="39"/>
    </row>
    <row r="41" spans="1:9" ht="14.25">
      <c r="A41" s="55" t="s">
        <v>31</v>
      </c>
      <c r="B41" s="56"/>
      <c r="C41" s="6">
        <v>187775</v>
      </c>
      <c r="D41" s="7">
        <v>20559</v>
      </c>
      <c r="E41" s="6">
        <v>30493</v>
      </c>
      <c r="F41" s="7">
        <v>41600</v>
      </c>
      <c r="G41" s="10">
        <f>SUM(C41:F41)</f>
        <v>280427</v>
      </c>
      <c r="H41" s="39"/>
      <c r="I41" s="39"/>
    </row>
    <row r="42" spans="1:7" ht="13.5" thickBot="1">
      <c r="A42" s="62"/>
      <c r="B42" s="63"/>
      <c r="C42" s="11">
        <v>0.175</v>
      </c>
      <c r="D42" s="11">
        <v>0.125</v>
      </c>
      <c r="E42" s="11">
        <v>0.075</v>
      </c>
      <c r="F42" s="11">
        <v>0.025</v>
      </c>
      <c r="G42" s="31"/>
    </row>
    <row r="43" spans="1:7" ht="12.75">
      <c r="A43" s="39"/>
      <c r="B43" s="66"/>
      <c r="C43" s="66"/>
      <c r="D43" s="32"/>
      <c r="E43" s="32"/>
      <c r="F43" s="32"/>
      <c r="G43" s="32"/>
    </row>
    <row r="44" spans="1:7" ht="12.75">
      <c r="A44" s="39"/>
      <c r="B44" s="66"/>
      <c r="C44" s="66"/>
      <c r="D44" s="32"/>
      <c r="E44" s="32"/>
      <c r="F44" s="32"/>
      <c r="G44" s="32"/>
    </row>
    <row r="45" spans="1:7" ht="12.75">
      <c r="A45" s="39"/>
      <c r="B45" s="66"/>
      <c r="C45" s="66"/>
      <c r="D45" s="32"/>
      <c r="E45" s="32"/>
      <c r="F45" s="32"/>
      <c r="G45" s="32"/>
    </row>
  </sheetData>
  <mergeCells count="3">
    <mergeCell ref="C38:F38"/>
    <mergeCell ref="A1:G1"/>
    <mergeCell ref="A2:G2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Mantech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JMCormier</dc:creator>
  <cp:keywords/>
  <dc:description/>
  <cp:lastModifiedBy> </cp:lastModifiedBy>
  <cp:lastPrinted>2007-02-06T21:27:48Z</cp:lastPrinted>
  <dcterms:created xsi:type="dcterms:W3CDTF">2007-01-22T21:11:42Z</dcterms:created>
  <dcterms:modified xsi:type="dcterms:W3CDTF">2007-02-07T15:29:57Z</dcterms:modified>
  <cp:category/>
  <cp:version/>
  <cp:contentType/>
  <cp:contentStatus/>
</cp:coreProperties>
</file>