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75" windowHeight="5895" tabRatio="741" activeTab="0"/>
  </bookViews>
  <sheets>
    <sheet name="Overall MSS BD-Marketing Req " sheetId="1" r:id="rId1"/>
    <sheet name="NATO" sheetId="2" r:id="rId2"/>
    <sheet name="SSS" sheetId="3" r:id="rId3"/>
    <sheet name="SOS" sheetId="4" r:id="rId4"/>
    <sheet name="C2S" sheetId="5" r:id="rId5"/>
    <sheet name="MSS BD req" sheetId="6" r:id="rId6"/>
    <sheet name="Conferences" sheetId="7" r:id="rId7"/>
    <sheet name="Profesional Memberships" sheetId="8" r:id="rId8"/>
    <sheet name="Sponsorships" sheetId="9" r:id="rId9"/>
    <sheet name="Marketing Items" sheetId="10" r:id="rId10"/>
  </sheets>
  <externalReferences>
    <externalReference r:id="rId13"/>
  </externalReferences>
  <definedNames/>
  <calcPr fullCalcOnLoad="1"/>
</workbook>
</file>

<file path=xl/comments1.xml><?xml version="1.0" encoding="utf-8"?>
<comments xmlns="http://schemas.openxmlformats.org/spreadsheetml/2006/main">
  <authors>
    <author>RTORO</author>
  </authors>
  <commentList>
    <comment ref="C11" authorId="0">
      <text>
        <r>
          <rPr>
            <b/>
            <sz val="8"/>
            <rFont val="Tahoma"/>
            <family val="0"/>
          </rPr>
          <t>RTORO:</t>
        </r>
        <r>
          <rPr>
            <sz val="8"/>
            <rFont val="Tahoma"/>
            <family val="0"/>
          </rPr>
          <t xml:space="preserve">
Rent a furnished two bedroom apartment for use by all MSS/Corp travelers to NATO</t>
        </r>
      </text>
    </comment>
  </commentList>
</comments>
</file>

<file path=xl/comments2.xml><?xml version="1.0" encoding="utf-8"?>
<comments xmlns="http://schemas.openxmlformats.org/spreadsheetml/2006/main">
  <authors>
    <author>RTORO</author>
  </authors>
  <commentList>
    <comment ref="F39" authorId="0">
      <text>
        <r>
          <rPr>
            <b/>
            <sz val="8"/>
            <rFont val="Tahoma"/>
            <family val="0"/>
          </rPr>
          <t>RTORO:</t>
        </r>
        <r>
          <rPr>
            <sz val="8"/>
            <rFont val="Tahoma"/>
            <family val="0"/>
          </rPr>
          <t xml:space="preserve">
Total is offset by having a corporate apartment in Brussels which reduces the TDY cost by 30k</t>
        </r>
      </text>
    </comment>
    <comment ref="F40" authorId="0">
      <text>
        <r>
          <rPr>
            <b/>
            <sz val="8"/>
            <rFont val="Tahoma"/>
            <family val="0"/>
          </rPr>
          <t>RTORO:</t>
        </r>
        <r>
          <rPr>
            <sz val="8"/>
            <rFont val="Tahoma"/>
            <family val="0"/>
          </rPr>
          <t xml:space="preserve">
Two trips to Portugal, two trips to Norfork VA, three trips to Naples, one to Poland and one to Kabul </t>
        </r>
      </text>
    </comment>
    <comment ref="F41" authorId="0">
      <text>
        <r>
          <rPr>
            <b/>
            <sz val="8"/>
            <rFont val="Tahoma"/>
            <family val="0"/>
          </rPr>
          <t>RTORO:</t>
        </r>
        <r>
          <rPr>
            <sz val="8"/>
            <rFont val="Tahoma"/>
            <family val="0"/>
          </rPr>
          <t xml:space="preserve">
One trip to the US</t>
        </r>
      </text>
    </comment>
    <comment ref="F42" authorId="0">
      <text>
        <r>
          <rPr>
            <b/>
            <sz val="8"/>
            <rFont val="Tahoma"/>
            <family val="0"/>
          </rPr>
          <t>RTORO:</t>
        </r>
        <r>
          <rPr>
            <sz val="8"/>
            <rFont val="Tahoma"/>
            <family val="0"/>
          </rPr>
          <t xml:space="preserve">
One trip to Brusells </t>
        </r>
      </text>
    </comment>
    <comment ref="F43" authorId="0">
      <text>
        <r>
          <rPr>
            <b/>
            <sz val="8"/>
            <rFont val="Tahoma"/>
            <family val="0"/>
          </rPr>
          <t>RTORO:</t>
        </r>
        <r>
          <rPr>
            <sz val="8"/>
            <rFont val="Tahoma"/>
            <family val="0"/>
          </rPr>
          <t xml:space="preserve">
fees for two conferences and two table sponsorships </t>
        </r>
      </text>
    </comment>
    <comment ref="F44" authorId="0">
      <text>
        <r>
          <rPr>
            <b/>
            <sz val="8"/>
            <rFont val="Tahoma"/>
            <family val="0"/>
          </rPr>
          <t>RTORO:</t>
        </r>
        <r>
          <rPr>
            <sz val="8"/>
            <rFont val="Tahoma"/>
            <family val="0"/>
          </rPr>
          <t xml:space="preserve">
support four tournaments</t>
        </r>
      </text>
    </comment>
    <comment ref="F47" authorId="0">
      <text>
        <r>
          <rPr>
            <b/>
            <sz val="8"/>
            <rFont val="Tahoma"/>
            <family val="0"/>
          </rPr>
          <t>RTORO:</t>
        </r>
        <r>
          <rPr>
            <sz val="8"/>
            <rFont val="Tahoma"/>
            <family val="0"/>
          </rPr>
          <t xml:space="preserve">
Support ~ ten business meals </t>
        </r>
      </text>
    </comment>
  </commentList>
</comments>
</file>

<file path=xl/comments3.xml><?xml version="1.0" encoding="utf-8"?>
<comments xmlns="http://schemas.openxmlformats.org/spreadsheetml/2006/main">
  <authors>
    <author>RTORO</author>
  </authors>
  <commentList>
    <comment ref="F21" authorId="0">
      <text>
        <r>
          <rPr>
            <b/>
            <sz val="8"/>
            <rFont val="Tahoma"/>
            <family val="0"/>
          </rPr>
          <t>RTORO:</t>
        </r>
        <r>
          <rPr>
            <sz val="8"/>
            <rFont val="Tahoma"/>
            <family val="0"/>
          </rPr>
          <t xml:space="preserve">
Omaha, LA, Huntsville, Corp.</t>
        </r>
      </text>
    </comment>
  </commentList>
</comments>
</file>

<file path=xl/comments5.xml><?xml version="1.0" encoding="utf-8"?>
<comments xmlns="http://schemas.openxmlformats.org/spreadsheetml/2006/main">
  <authors>
    <author>RTORO</author>
  </authors>
  <commentList>
    <comment ref="F12" authorId="0">
      <text>
        <r>
          <rPr>
            <b/>
            <sz val="8"/>
            <rFont val="Tahoma"/>
            <family val="0"/>
          </rPr>
          <t>RTORO:</t>
        </r>
        <r>
          <rPr>
            <sz val="8"/>
            <rFont val="Tahoma"/>
            <family val="0"/>
          </rPr>
          <t xml:space="preserve">
Travel needed to support acquisitions in the North east, south west and south east</t>
        </r>
      </text>
    </comment>
  </commentList>
</comments>
</file>

<file path=xl/sharedStrings.xml><?xml version="1.0" encoding="utf-8"?>
<sst xmlns="http://schemas.openxmlformats.org/spreadsheetml/2006/main" count="887" uniqueCount="409">
  <si>
    <t>Prime</t>
  </si>
  <si>
    <t>KAF CIS O &amp; M Phase II</t>
  </si>
  <si>
    <t xml:space="preserve">Total </t>
  </si>
  <si>
    <t>FEMA OPS Centers</t>
  </si>
  <si>
    <t>NETCENTS II - IT Support Engineering Services (Service Area 1) SB</t>
  </si>
  <si>
    <t>NRO Ops Center</t>
  </si>
  <si>
    <t>KAF Provision of CIS, Voice/Data Equipment and Mgmt and Control Tools (CO-12520-OPL)</t>
  </si>
  <si>
    <t>O&amp;M Support of Unclassified &amp; NS LAN for JFC Brunssum Installations</t>
  </si>
  <si>
    <t>Integration Innovation Information Support (3IS)</t>
  </si>
  <si>
    <t>Global Enterprise IT Acquisition (GEITA)</t>
  </si>
  <si>
    <t>COSMIC NTOC 3</t>
  </si>
  <si>
    <t>NORTHCOM Access Control Contract</t>
  </si>
  <si>
    <t>COSMIC Rustic/Prue</t>
  </si>
  <si>
    <t>Fort Meade Ops Center</t>
  </si>
  <si>
    <t>COSMIC SPLAT</t>
  </si>
  <si>
    <t>Lead Type</t>
  </si>
  <si>
    <t>Lead ID</t>
  </si>
  <si>
    <t>Status</t>
  </si>
  <si>
    <t>Prospect</t>
  </si>
  <si>
    <t>Lead Title</t>
  </si>
  <si>
    <t>Bid Role</t>
  </si>
  <si>
    <t>Capture Manager Name</t>
  </si>
  <si>
    <t>Actual RFP</t>
  </si>
  <si>
    <t>Proposal Due</t>
  </si>
  <si>
    <t>Award Expected</t>
  </si>
  <si>
    <t>Est Value for us</t>
  </si>
  <si>
    <t>PGo</t>
  </si>
  <si>
    <t>PWin</t>
  </si>
  <si>
    <t>Factored Value</t>
  </si>
  <si>
    <t>Duration (Months)</t>
  </si>
  <si>
    <t>FY2008 Revenue</t>
  </si>
  <si>
    <t>FY2009 Revenue</t>
  </si>
  <si>
    <t>FY2010 Revenue</t>
  </si>
  <si>
    <t>FY2011 Revenue</t>
  </si>
  <si>
    <t>FY2012 Revenue</t>
  </si>
  <si>
    <t>FY2013 Revenue</t>
  </si>
  <si>
    <t>FY2014 Revenue</t>
  </si>
  <si>
    <t>FY2015 Revenue</t>
  </si>
  <si>
    <t>New</t>
  </si>
  <si>
    <t>Exploratory</t>
  </si>
  <si>
    <t>USACE (ARMY CORPS OF ENGI</t>
  </si>
  <si>
    <t>Keith M Taylor</t>
  </si>
  <si>
    <t>25%</t>
  </si>
  <si>
    <t>21%</t>
  </si>
  <si>
    <t xml:space="preserve">AFMC (AIR FORCE MATERIEL </t>
  </si>
  <si>
    <t>Subcontractor</t>
  </si>
  <si>
    <t>15%</t>
  </si>
  <si>
    <t>5645</t>
  </si>
  <si>
    <t>Qualified</t>
  </si>
  <si>
    <t>75%</t>
  </si>
  <si>
    <t>24%</t>
  </si>
  <si>
    <t>Recompete</t>
  </si>
  <si>
    <t>40%</t>
  </si>
  <si>
    <t>6110</t>
  </si>
  <si>
    <t>A&amp;AS SETA</t>
  </si>
  <si>
    <t>18%</t>
  </si>
  <si>
    <t>2335</t>
  </si>
  <si>
    <t>Transprtation Security Solutions - SMALL BUSINESS (TSS)</t>
  </si>
  <si>
    <t>51%</t>
  </si>
  <si>
    <t>5635</t>
  </si>
  <si>
    <t>50%</t>
  </si>
  <si>
    <t>27%</t>
  </si>
  <si>
    <t>6044</t>
  </si>
  <si>
    <t>MDA (MISSILE DEFENSE AGEN</t>
  </si>
  <si>
    <t>MiDAESS Acquisition Management (MiDAESS Acquisition)</t>
  </si>
  <si>
    <t>0%</t>
  </si>
  <si>
    <t>6042</t>
  </si>
  <si>
    <t>ESC (ELECTRONIC SYSTEMS C</t>
  </si>
  <si>
    <t>Technical and acquisiton Management Support (TAMS 4)</t>
  </si>
  <si>
    <t>Unknown</t>
  </si>
  <si>
    <t>6043</t>
  </si>
  <si>
    <t>Mission Planning Enterprise Contract II (MPEC II)</t>
  </si>
  <si>
    <t>12/1/2008</t>
  </si>
  <si>
    <t>B&amp;P Requirement</t>
  </si>
  <si>
    <t xml:space="preserve">Division Name </t>
  </si>
  <si>
    <t>C2S</t>
  </si>
  <si>
    <t>SSS</t>
  </si>
  <si>
    <t>SOS</t>
  </si>
  <si>
    <t>NATO</t>
  </si>
  <si>
    <t xml:space="preserve">Lindy </t>
  </si>
  <si>
    <t>3206</t>
  </si>
  <si>
    <t>Capture</t>
  </si>
  <si>
    <t xml:space="preserve">NC3A (NATO Consultation, </t>
  </si>
  <si>
    <t>Bi-SC AIS Program Management and Integration Capability (Bi-SC-AIS PMIC)</t>
  </si>
  <si>
    <t>95%</t>
  </si>
  <si>
    <t>5035</t>
  </si>
  <si>
    <t>Marvin E Jones</t>
  </si>
  <si>
    <t>90%</t>
  </si>
  <si>
    <t>5807</t>
  </si>
  <si>
    <t>NATO JWC (Joint Warfare C</t>
  </si>
  <si>
    <t>AIS Infrastructure JWC, Norway (JWC-5025689)</t>
  </si>
  <si>
    <t>65%</t>
  </si>
  <si>
    <t>56%</t>
  </si>
  <si>
    <t>5036</t>
  </si>
  <si>
    <t>Balkans CIS O&amp;M (Pristina, Kosovo)</t>
  </si>
  <si>
    <t>85%</t>
  </si>
  <si>
    <t>5953</t>
  </si>
  <si>
    <t>Full Motion Video Dissemination, Storage, Archival, and Retrieval Capability in ISAF (CO-12640-OPL)</t>
  </si>
  <si>
    <t>49%</t>
  </si>
  <si>
    <t>5722</t>
  </si>
  <si>
    <t>NACMA (NATO Air Command &amp;</t>
  </si>
  <si>
    <t>Industrial Consultancy Support NACMA (CO-12544-ACCS)</t>
  </si>
  <si>
    <t>5818</t>
  </si>
  <si>
    <t>Support Services Contract (Area 1 - 6)</t>
  </si>
  <si>
    <t>5817</t>
  </si>
  <si>
    <t>Support Services Contract (Area 7) recompete</t>
  </si>
  <si>
    <t>5998</t>
  </si>
  <si>
    <t>Prop in-process</t>
  </si>
  <si>
    <t>100%</t>
  </si>
  <si>
    <t>3349</t>
  </si>
  <si>
    <t>80%</t>
  </si>
  <si>
    <t>53%</t>
  </si>
  <si>
    <t>5714</t>
  </si>
  <si>
    <t>KAF CIS Phase II  - Cabling Segment (CO-12521-OPL)</t>
  </si>
  <si>
    <t>58%</t>
  </si>
  <si>
    <t>5875</t>
  </si>
  <si>
    <t>SHAPE (Supreme Headquarte</t>
  </si>
  <si>
    <t>Provision of Military Analyst Services at HQ SHAPE  (ACO-SH-08-58)</t>
  </si>
  <si>
    <t>45%</t>
  </si>
  <si>
    <t>5699</t>
  </si>
  <si>
    <t>ICT Program mgt spt for NATO HQ (IFB-CO-12566-NNHQ)</t>
  </si>
  <si>
    <t>63%</t>
  </si>
  <si>
    <t>5819</t>
  </si>
  <si>
    <t>JALLC (Joint Analysis Les</t>
  </si>
  <si>
    <t>JALLC Recompete</t>
  </si>
  <si>
    <t>54%</t>
  </si>
  <si>
    <t>5313</t>
  </si>
  <si>
    <t>VTC Suite 9-15 Suites</t>
  </si>
  <si>
    <t>66%</t>
  </si>
  <si>
    <t>5810</t>
  </si>
  <si>
    <t>AIR C2IS (CO-12556-AirC2IS)</t>
  </si>
  <si>
    <t>43%</t>
  </si>
  <si>
    <t>3458</t>
  </si>
  <si>
    <t>Engineering Services for ESS and Utility Monitoring Control Systems (SBSA)</t>
  </si>
  <si>
    <t>5720</t>
  </si>
  <si>
    <t>VTC NATO WIDE</t>
  </si>
  <si>
    <t>57%</t>
  </si>
  <si>
    <t>5820</t>
  </si>
  <si>
    <t>NAMSA (NATO Maintenance &amp;</t>
  </si>
  <si>
    <t>NATO Training Mission - Iraq (NTM-I) Recompete</t>
  </si>
  <si>
    <t>74%</t>
  </si>
  <si>
    <t>5034</t>
  </si>
  <si>
    <t>JCCC CIS O&amp;M -  (Kabul)</t>
  </si>
  <si>
    <t>5844</t>
  </si>
  <si>
    <t>Ground Air Ground Secure and ECM Resistant UHF Communication for Poland (CO-12546-POL GAG)</t>
  </si>
  <si>
    <t>38%</t>
  </si>
  <si>
    <t>5707</t>
  </si>
  <si>
    <t>HW SW Upgrade for CC-Air HQ and NCSA sector, Izmir -Turkey (AC/4-D/2261)</t>
  </si>
  <si>
    <t>5798</t>
  </si>
  <si>
    <t>JCCC CIS (TOOLS) - (CO-12596-OPL) - Kabul</t>
  </si>
  <si>
    <t>6006</t>
  </si>
  <si>
    <t>Refurbish and Complete the DCIS Equipment Pool (RFQ-CO-12648-DCEP)</t>
  </si>
  <si>
    <t>NATO (North Atlantic Trea</t>
  </si>
  <si>
    <t>5997</t>
  </si>
  <si>
    <t xml:space="preserve">NCSA (NATO Communication </t>
  </si>
  <si>
    <t>CIS Infrastructure Management System Installation at NCSA Sector Naples Italy (NCSA-NCNP-08-19)</t>
  </si>
  <si>
    <t>59%</t>
  </si>
  <si>
    <t>5962</t>
  </si>
  <si>
    <t>Provision of RVT for ISAF (CO-12639-OPL)</t>
  </si>
  <si>
    <t>5995</t>
  </si>
  <si>
    <t>SACT (Supreme Allied Comm</t>
  </si>
  <si>
    <t>Contractor Support, Asst PM for EO ICT (ACT-SACT-08-20)</t>
  </si>
  <si>
    <t>42%</t>
  </si>
  <si>
    <t>6129</t>
  </si>
  <si>
    <t>ACT (Allied Command Trans</t>
  </si>
  <si>
    <t>Cyber Defense Program Coordinator to Support C4</t>
  </si>
  <si>
    <t>6130</t>
  </si>
  <si>
    <t>NATO Security Accreditation Contractor</t>
  </si>
  <si>
    <t>55%</t>
  </si>
  <si>
    <t>6065</t>
  </si>
  <si>
    <t>Provide Contractor Support for Battle Lab Analyst, Bydgoszcz, Poland ACT-JFTC-08-08(a)</t>
  </si>
  <si>
    <t>6128</t>
  </si>
  <si>
    <t>Operational Integration for the DCIS Programme</t>
  </si>
  <si>
    <t>6106</t>
  </si>
  <si>
    <t>Corporate Service Level Agreement Coordinator</t>
  </si>
  <si>
    <t>61%</t>
  </si>
  <si>
    <t>6127</t>
  </si>
  <si>
    <t>NAEW&amp;C  Force - Business Process Review (BPR)</t>
  </si>
  <si>
    <t>2/15/2009</t>
  </si>
  <si>
    <t>11/01/2008</t>
  </si>
  <si>
    <t>11/18/2008</t>
  </si>
  <si>
    <t>11/15/2008</t>
  </si>
  <si>
    <t>10/15/2008</t>
  </si>
  <si>
    <t>8/1/2009</t>
  </si>
  <si>
    <t>8/15/2009</t>
  </si>
  <si>
    <t>2/28/2009</t>
  </si>
  <si>
    <t>4/30/2010</t>
  </si>
  <si>
    <t>2/28/2010</t>
  </si>
  <si>
    <t>1/13/2009</t>
  </si>
  <si>
    <t>5/1/2010</t>
  </si>
  <si>
    <t>11/1/2008</t>
  </si>
  <si>
    <t xml:space="preserve">Marketing and Capture Requirements </t>
  </si>
  <si>
    <t xml:space="preserve">Lindy Martin </t>
  </si>
  <si>
    <t>Marketing and Capture Requirements</t>
  </si>
  <si>
    <t xml:space="preserve">Joe Moeder </t>
  </si>
  <si>
    <t xml:space="preserve">Yvan </t>
  </si>
  <si>
    <t>Travel Requirements</t>
  </si>
  <si>
    <t>Marketing Requirements</t>
  </si>
  <si>
    <t>Conferences</t>
  </si>
  <si>
    <t>Golf Tournaments</t>
  </si>
  <si>
    <t>NACMA Christmas party</t>
  </si>
  <si>
    <t xml:space="preserve">Business Marketing Meals </t>
  </si>
  <si>
    <t>1165</t>
  </si>
  <si>
    <t>SMDC (ARMY SPACE &amp; MISSIL</t>
  </si>
  <si>
    <t>Defense Satellite Communications Systems Operations Control Systems Site SupportRT AND SERVICES (DOC</t>
  </si>
  <si>
    <t>Richard J Lucas</t>
  </si>
  <si>
    <t>11%</t>
  </si>
  <si>
    <t xml:space="preserve"> </t>
  </si>
  <si>
    <t>6004</t>
  </si>
  <si>
    <t>FEMA (FEDERAL EMERGENCY M</t>
  </si>
  <si>
    <t>Robert P Vozzola</t>
  </si>
  <si>
    <t>6002</t>
  </si>
  <si>
    <t>NRO (NATIONAL RECONNAISSA</t>
  </si>
  <si>
    <t>5999</t>
  </si>
  <si>
    <t>NSA (NATIONAL SECURITY AG</t>
  </si>
  <si>
    <t>64%</t>
  </si>
  <si>
    <t>Add-on</t>
  </si>
  <si>
    <t>6000</t>
  </si>
  <si>
    <t>ARMY SPACE COMMAND</t>
  </si>
  <si>
    <t>6003</t>
  </si>
  <si>
    <t>ARMY</t>
  </si>
  <si>
    <t>6056</t>
  </si>
  <si>
    <t>USCG (US COAST GUARD)</t>
  </si>
  <si>
    <t>Internagency Ops Center or Command 21 (IOC/Command 21)</t>
  </si>
  <si>
    <t>6001</t>
  </si>
  <si>
    <t xml:space="preserve">Fulltime BD/Capture </t>
  </si>
  <si>
    <t>Joanne Surico</t>
  </si>
  <si>
    <t>5614</t>
  </si>
  <si>
    <t>AFSPC (AIR FORCE SPACE CO</t>
  </si>
  <si>
    <t>Engineering and Technical Support Services (C4I2TSR)</t>
  </si>
  <si>
    <t>Daniel E Mercier</t>
  </si>
  <si>
    <t>5149</t>
  </si>
  <si>
    <t>ACC (AIR COMBAT COMMAND)</t>
  </si>
  <si>
    <t>United States STRATCOM Intelligence Enterprise Support (UIES)</t>
  </si>
  <si>
    <t>26%</t>
  </si>
  <si>
    <t>5150</t>
  </si>
  <si>
    <t>Foreign Media Analysis Strategic Information Operations Support</t>
  </si>
  <si>
    <t>23%</t>
  </si>
  <si>
    <t>6061</t>
  </si>
  <si>
    <t>Enterprise Design and Development Engineering (EDDE)</t>
  </si>
  <si>
    <t>6057</t>
  </si>
  <si>
    <t xml:space="preserve">AFRL (AIR FORCE RESEARCH </t>
  </si>
  <si>
    <t>Operational Test and Evaluation Support (AFOTEC)</t>
  </si>
  <si>
    <t>3288</t>
  </si>
  <si>
    <t>Missile Defense Agency Engineering and Support Services Information Management &amp; Technology Operatio</t>
  </si>
  <si>
    <t>12%</t>
  </si>
  <si>
    <t>5546</t>
  </si>
  <si>
    <t>AFTAC Maintenance and Technical Support (AMATS)</t>
  </si>
  <si>
    <t>31%</t>
  </si>
  <si>
    <t>5659</t>
  </si>
  <si>
    <t xml:space="preserve">Advisory and Assistance Services and Systems Engineering and Technical Assistance HQ NORAD NORTHCOM </t>
  </si>
  <si>
    <t>68%</t>
  </si>
  <si>
    <t>2574</t>
  </si>
  <si>
    <t>Mission Communications Cordiniation Center IT Nonpersonal Services Support (MCCC)</t>
  </si>
  <si>
    <t>2573</t>
  </si>
  <si>
    <t>37%</t>
  </si>
  <si>
    <t>5710</t>
  </si>
  <si>
    <t>Theater Aerospace Command &amp; Controls Simulation Facility (TACCSF)</t>
  </si>
  <si>
    <t>2721</t>
  </si>
  <si>
    <t>Technical Order Library and Manintenence Data Support</t>
  </si>
  <si>
    <t>60%</t>
  </si>
  <si>
    <t>5544</t>
  </si>
  <si>
    <t>USNORTHCOM (US Northern C</t>
  </si>
  <si>
    <t>87%</t>
  </si>
  <si>
    <t>5151</t>
  </si>
  <si>
    <t>Missile Applications Software Support (MASS)</t>
  </si>
  <si>
    <t>20%</t>
  </si>
  <si>
    <t>5647</t>
  </si>
  <si>
    <t>Survability Vulnerability Information Analysis Center (SURVIAC)</t>
  </si>
  <si>
    <t>10/1/2012</t>
  </si>
  <si>
    <t>12/1/2010</t>
  </si>
  <si>
    <t>2/1/2009</t>
  </si>
  <si>
    <t xml:space="preserve">New </t>
  </si>
  <si>
    <t>N2IT</t>
  </si>
  <si>
    <t xml:space="preserve">Grand Total </t>
  </si>
  <si>
    <t>NC3A Christmas party</t>
  </si>
  <si>
    <t>Drop</t>
  </si>
  <si>
    <t>2/1/2008</t>
  </si>
  <si>
    <t>DOT</t>
  </si>
  <si>
    <t>K. Taylor</t>
  </si>
  <si>
    <t>drop</t>
  </si>
  <si>
    <t xml:space="preserve">included in the overall MSS requirement </t>
  </si>
  <si>
    <t>Corporate Apartment for NATO Operations</t>
  </si>
  <si>
    <t>Priority Ranking</t>
  </si>
  <si>
    <t>Event</t>
  </si>
  <si>
    <t>Date</t>
  </si>
  <si>
    <t>Place</t>
  </si>
  <si>
    <t>Attendee</t>
  </si>
  <si>
    <t>Conference Fee</t>
  </si>
  <si>
    <t>Est. Travel Cost</t>
  </si>
  <si>
    <t>Exhibit</t>
  </si>
  <si>
    <t># People Attending</t>
  </si>
  <si>
    <t>Division</t>
  </si>
  <si>
    <t>Justification (Business Need)</t>
  </si>
  <si>
    <t>SPACECOMM 2009 AFCEA</t>
  </si>
  <si>
    <t>Colorado Springs, CO</t>
  </si>
  <si>
    <t>Lucas, Toro</t>
  </si>
  <si>
    <t>N/A</t>
  </si>
  <si>
    <t xml:space="preserve">NETCENS II, USIES, TSA IT Spt, CAASETA II, COSMIC, USSTRATCOM ITSC </t>
  </si>
  <si>
    <t>DoDIIS</t>
  </si>
  <si>
    <t>USIES, Cyber Command, USAMS II</t>
  </si>
  <si>
    <t>National Space Symposium</t>
  </si>
  <si>
    <t>Kelley, Toro, Mercier</t>
  </si>
  <si>
    <t>AFSPC, ARSTRAT, USSTRAT, NASA, AFSCN</t>
  </si>
  <si>
    <t>Toro</t>
  </si>
  <si>
    <t>Distributed Common Ground/Surface System (DCGS) Expo/Conference</t>
  </si>
  <si>
    <t>Denver, CO</t>
  </si>
  <si>
    <t>Kelly, Toro</t>
  </si>
  <si>
    <t>UIES, Cyber Command, USAMS II, USSTRATCOM ITSC</t>
  </si>
  <si>
    <t>AF Cyber Conference</t>
  </si>
  <si>
    <t>Burlington, MA</t>
  </si>
  <si>
    <t>Taylor, Toro</t>
  </si>
  <si>
    <t>NETCENT II Task Orders, USIES, USAMS II TOs</t>
  </si>
  <si>
    <t>Federal Information Security conference (FISC)</t>
  </si>
  <si>
    <t>Security and IA opportunities; technical social engineering event</t>
  </si>
  <si>
    <t xml:space="preserve">NDIA Industry Forum </t>
  </si>
  <si>
    <t>Kelley, Toro</t>
  </si>
  <si>
    <t>AFSPC, ARSTRAT, SMC</t>
  </si>
  <si>
    <t>STRATEGIC SPACE</t>
  </si>
  <si>
    <t>Omaha, NE</t>
  </si>
  <si>
    <t>Kelley, Toro, Richardson</t>
  </si>
  <si>
    <t>USAMS II, FMA, UIES, ITSC, SENSIAC, SURVIAC</t>
  </si>
  <si>
    <t>Homeland Defense Conference</t>
  </si>
  <si>
    <t>USNORTHCOM (N2A2S II), TSA, HLS</t>
  </si>
  <si>
    <t>INFOTECH</t>
  </si>
  <si>
    <t>NETCENTS II Task Orders, UIES, PASS</t>
  </si>
  <si>
    <t>NEW HORIZONS</t>
  </si>
  <si>
    <t xml:space="preserve">ESC MARKET </t>
  </si>
  <si>
    <t>AF IT Conference</t>
  </si>
  <si>
    <t>Washington DC</t>
  </si>
  <si>
    <t>Kelley</t>
  </si>
  <si>
    <t>C2S/SSS</t>
  </si>
  <si>
    <t>NETCENT II Task Orders, UIES, USAMS II TOs</t>
  </si>
  <si>
    <t>C4ISR Summit, AFA (Hanscom and ESC)</t>
  </si>
  <si>
    <t>May or June 2009</t>
  </si>
  <si>
    <t>Summit at Electronic Systems Center</t>
  </si>
  <si>
    <t>Total</t>
  </si>
  <si>
    <t>Grand Total</t>
  </si>
  <si>
    <t>Associations Membership Fees</t>
  </si>
  <si>
    <t>Events Sponsorships</t>
  </si>
  <si>
    <t>Marketing Materials</t>
  </si>
  <si>
    <t>2009 Marketing Budget Req</t>
  </si>
  <si>
    <t>Description</t>
  </si>
  <si>
    <t>Cost</t>
  </si>
  <si>
    <t>Qty</t>
  </si>
  <si>
    <t>NDIA Corporate Membership*</t>
  </si>
  <si>
    <t>Community Relationship</t>
  </si>
  <si>
    <t>MAC Corporte Membership</t>
  </si>
  <si>
    <t>MAC Individual annual membership</t>
  </si>
  <si>
    <t>AFA Community Partnership</t>
  </si>
  <si>
    <t>North Suburban Chamber of Commerce</t>
  </si>
  <si>
    <t>ManTech is Member at Large</t>
  </si>
  <si>
    <t>* Membership paid by MIC</t>
  </si>
  <si>
    <t>Sponsorship</t>
  </si>
  <si>
    <t>Estimated Cost</t>
  </si>
  <si>
    <t>Table Sponsorship</t>
  </si>
  <si>
    <t>Strategic Space Symposium</t>
  </si>
  <si>
    <t xml:space="preserve">2009 SPACECOMM AFCEA </t>
  </si>
  <si>
    <t>Dinner Table Sponsor</t>
  </si>
  <si>
    <t>2009 AFBAL</t>
  </si>
  <si>
    <t>Hall of Fame Dinner Table Sponsor</t>
  </si>
  <si>
    <t>ARSTRAT Ball</t>
  </si>
  <si>
    <t xml:space="preserve">ARSTRAT Golf Tournament </t>
  </si>
  <si>
    <t>Hole Sponsorship</t>
  </si>
  <si>
    <t>NDIA Ball</t>
  </si>
  <si>
    <t>Golf Tournaments, AFA, C2S</t>
  </si>
  <si>
    <t>Spring Golf</t>
  </si>
  <si>
    <t>Langley AFCEA Events</t>
  </si>
  <si>
    <t>Lunches and Dinners</t>
  </si>
  <si>
    <t>Support CASS III growth</t>
  </si>
  <si>
    <t>AFCEA Tech. Exchanges, Hanscom</t>
  </si>
  <si>
    <t>Support exchange for New Horizons plus State of ESC lunch</t>
  </si>
  <si>
    <t>New Horizons</t>
  </si>
  <si>
    <t>North Surbuban Golf</t>
  </si>
  <si>
    <t>Hole Sponsor and one player</t>
  </si>
  <si>
    <t>AFCEA events in Wright-Pat</t>
  </si>
  <si>
    <t>Dinners and meetings</t>
  </si>
  <si>
    <t>Business build in W/P</t>
  </si>
  <si>
    <t>AFA holiday party, Hanscom</t>
  </si>
  <si>
    <t>Buy a table</t>
  </si>
  <si>
    <t>Community and customer visibility</t>
  </si>
  <si>
    <t>C2 Technical Exchange</t>
  </si>
  <si>
    <t>Association of Old Crows, Wentworth, NH</t>
  </si>
  <si>
    <t xml:space="preserve">Customer related, </t>
  </si>
  <si>
    <t>Duration/Date</t>
  </si>
  <si>
    <t>Remarks</t>
  </si>
  <si>
    <t>National Space Symposium - COS, CO</t>
  </si>
  <si>
    <t>Marketing Brochures</t>
  </si>
  <si>
    <t>STRATCOM Symposium Exhibit</t>
  </si>
  <si>
    <t>Marketing brochures, handout items, shirts, give away items</t>
  </si>
  <si>
    <t xml:space="preserve">Ad - COS Airport </t>
  </si>
  <si>
    <t>ManTech Shirts for Task Leads</t>
  </si>
  <si>
    <t>$$350</t>
  </si>
  <si>
    <t>12 shirts ($25 per plus tax)</t>
  </si>
  <si>
    <t>Ad in Hansconian for ManTech C2S</t>
  </si>
  <si>
    <t>2 times</t>
  </si>
  <si>
    <t>Need to compete with other local companies at Hanscom</t>
  </si>
  <si>
    <t xml:space="preserve">Proposal Center Manager </t>
  </si>
  <si>
    <t>Graphics Artist</t>
  </si>
  <si>
    <t>Desktop Publisher</t>
  </si>
  <si>
    <t>Proposal Center Manpower Requirements (FTEs)</t>
  </si>
  <si>
    <t>MSS 2009 BD Budget Requirement</t>
  </si>
  <si>
    <t>$395 a month for a 5 year contract, location of display above excalators to ground transportation/baggage level</t>
  </si>
  <si>
    <t>3 year term</t>
  </si>
  <si>
    <t xml:space="preserve">MSS BD </t>
  </si>
  <si>
    <t xml:space="preserve">Travel </t>
  </si>
  <si>
    <t>East coast market</t>
  </si>
  <si>
    <t>STS PM/CM and consultant for Omaha</t>
  </si>
  <si>
    <t>Proposal Center Manager; Graphics Artist, Desktop Publisher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</si>
</sst>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&quot;$&quot;#,##0.0"/>
    <numFmt numFmtId="167" formatCode="&quot;$&quot;#,##0.000"/>
    <numFmt numFmtId="168" formatCode="m/d/yy;@"/>
    <numFmt numFmtId="169" formatCode="mmm\ d\,\ yyyy;@"/>
    <numFmt numFmtId="170" formatCode="[$-409]dddd\,\ mmmm\ dd\,\ yyyy"/>
    <numFmt numFmtId="171" formatCode="#,##0.0"/>
    <numFmt numFmtId="172" formatCode="[$$-409]#,##0;\([$$-409]#,##0\)"/>
    <numFmt numFmtId="173" formatCode="[$$-409]#,##0.0_);\([$$-409]#,##0.0\)"/>
    <numFmt numFmtId="174" formatCode="[$$-409]#,##0.00_);\([$$-409]#,##0.00\)"/>
    <numFmt numFmtId="175" formatCode="[$$-409]#,##0.000_);\([$$-409]#,##0.000\)"/>
    <numFmt numFmtId="176" formatCode="[$$-409]#,##0.0000_);\([$$-409]#,##0.0000\)"/>
    <numFmt numFmtId="177" formatCode="m/d/yyyy;@"/>
    <numFmt numFmtId="178" formatCode="0.0"/>
    <numFmt numFmtId="179" formatCode="[$-409]mmm\-yy;@"/>
    <numFmt numFmtId="180" formatCode="&quot;$&quot;#,##0;[Red]&quot;$&quot;#,##0"/>
  </numFmts>
  <fonts count="18">
    <font>
      <sz val="10"/>
      <name val="Arial"/>
      <family val="0"/>
    </font>
    <font>
      <sz val="8"/>
      <name val="Arial"/>
      <family val="0"/>
    </font>
    <font>
      <sz val="10"/>
      <color indexed="8"/>
      <name val="Arial Unicode MS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Arial Unicode MS"/>
      <family val="2"/>
    </font>
    <font>
      <b/>
      <sz val="10"/>
      <name val="Arial Unicode MS"/>
      <family val="2"/>
    </font>
    <font>
      <b/>
      <sz val="10"/>
      <color indexed="8"/>
      <name val="Arial Unicode MS"/>
      <family val="2"/>
    </font>
    <font>
      <sz val="8"/>
      <name val="Tahoma"/>
      <family val="0"/>
    </font>
    <font>
      <b/>
      <sz val="8"/>
      <name val="Tahoma"/>
      <family val="0"/>
    </font>
    <font>
      <b/>
      <sz val="10"/>
      <color indexed="9"/>
      <name val="Arial"/>
      <family val="2"/>
    </font>
    <font>
      <sz val="10"/>
      <color indexed="12"/>
      <name val="Arial"/>
      <family val="0"/>
    </font>
    <font>
      <b/>
      <sz val="10"/>
      <color indexed="12"/>
      <name val="Arial"/>
      <family val="2"/>
    </font>
    <font>
      <sz val="10"/>
      <color indexed="10"/>
      <name val="Arial"/>
      <family val="0"/>
    </font>
    <font>
      <b/>
      <sz val="10"/>
      <color indexed="18"/>
      <name val="Arial"/>
      <family val="2"/>
    </font>
    <font>
      <b/>
      <sz val="10"/>
      <color indexed="18"/>
      <name val="Arial Unicode MS"/>
      <family val="2"/>
    </font>
    <font>
      <b/>
      <sz val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32">
    <xf numFmtId="0" fontId="0" fillId="0" borderId="0" xfId="0" applyAlignment="1">
      <alignment/>
    </xf>
    <xf numFmtId="49" fontId="2" fillId="0" borderId="1" xfId="0" applyNumberFormat="1" applyFont="1" applyBorder="1" applyAlignment="1">
      <alignment vertical="top" wrapText="1"/>
    </xf>
    <xf numFmtId="177" fontId="2" fillId="0" borderId="1" xfId="0" applyNumberFormat="1" applyFont="1" applyBorder="1" applyAlignment="1">
      <alignment horizontal="center" vertical="top" wrapText="1"/>
    </xf>
    <xf numFmtId="49" fontId="8" fillId="2" borderId="1" xfId="0" applyNumberFormat="1" applyFont="1" applyFill="1" applyBorder="1" applyAlignment="1">
      <alignment horizontal="center" vertical="top" wrapText="1"/>
    </xf>
    <xf numFmtId="0" fontId="6" fillId="0" borderId="0" xfId="0" applyFont="1" applyAlignment="1">
      <alignment vertical="top"/>
    </xf>
    <xf numFmtId="0" fontId="6" fillId="0" borderId="0" xfId="0" applyFont="1" applyAlignment="1">
      <alignment horizontal="center" vertical="top"/>
    </xf>
    <xf numFmtId="164" fontId="6" fillId="0" borderId="0" xfId="0" applyNumberFormat="1" applyFont="1" applyAlignment="1">
      <alignment horizontal="center" vertical="top"/>
    </xf>
    <xf numFmtId="0" fontId="6" fillId="0" borderId="1" xfId="0" applyFont="1" applyBorder="1" applyAlignment="1">
      <alignment vertical="top"/>
    </xf>
    <xf numFmtId="164" fontId="8" fillId="2" borderId="1" xfId="0" applyNumberFormat="1" applyFont="1" applyFill="1" applyBorder="1" applyAlignment="1">
      <alignment horizontal="center" vertical="top" wrapText="1"/>
    </xf>
    <xf numFmtId="3" fontId="2" fillId="0" borderId="1" xfId="0" applyNumberFormat="1" applyFont="1" applyBorder="1" applyAlignment="1">
      <alignment vertical="top" wrapText="1"/>
    </xf>
    <xf numFmtId="172" fontId="2" fillId="0" borderId="1" xfId="0" applyNumberFormat="1" applyFont="1" applyBorder="1" applyAlignment="1">
      <alignment vertical="top" wrapText="1"/>
    </xf>
    <xf numFmtId="164" fontId="6" fillId="0" borderId="1" xfId="0" applyNumberFormat="1" applyFont="1" applyBorder="1" applyAlignment="1">
      <alignment horizontal="center" vertical="top"/>
    </xf>
    <xf numFmtId="164" fontId="7" fillId="0" borderId="0" xfId="0" applyNumberFormat="1" applyFont="1" applyAlignment="1">
      <alignment horizontal="center" vertical="top"/>
    </xf>
    <xf numFmtId="0" fontId="0" fillId="0" borderId="0" xfId="0" applyAlignment="1">
      <alignment/>
    </xf>
    <xf numFmtId="49" fontId="8" fillId="2" borderId="2" xfId="0" applyNumberFormat="1" applyFont="1" applyFill="1" applyBorder="1" applyAlignment="1">
      <alignment horizontal="center" vertical="top" wrapText="1"/>
    </xf>
    <xf numFmtId="177" fontId="2" fillId="0" borderId="2" xfId="0" applyNumberFormat="1" applyFont="1" applyBorder="1" applyAlignment="1">
      <alignment vertical="top" wrapText="1"/>
    </xf>
    <xf numFmtId="49" fontId="6" fillId="0" borderId="2" xfId="0" applyNumberFormat="1" applyFont="1" applyBorder="1" applyAlignment="1">
      <alignment vertical="top" wrapText="1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177" fontId="2" fillId="0" borderId="2" xfId="0" applyNumberFormat="1" applyFont="1" applyBorder="1" applyAlignment="1">
      <alignment horizontal="center" vertical="top" wrapText="1"/>
    </xf>
    <xf numFmtId="49" fontId="6" fillId="0" borderId="2" xfId="0" applyNumberFormat="1" applyFont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49" fontId="2" fillId="0" borderId="2" xfId="0" applyNumberFormat="1" applyFont="1" applyBorder="1" applyAlignment="1">
      <alignment vertical="top" wrapText="1"/>
    </xf>
    <xf numFmtId="49" fontId="2" fillId="0" borderId="2" xfId="0" applyNumberFormat="1" applyFont="1" applyBorder="1" applyAlignment="1">
      <alignment horizontal="center" vertical="top" wrapText="1"/>
    </xf>
    <xf numFmtId="172" fontId="2" fillId="0" borderId="2" xfId="0" applyNumberFormat="1" applyFont="1" applyBorder="1" applyAlignment="1">
      <alignment horizontal="center" vertical="top" wrapText="1"/>
    </xf>
    <xf numFmtId="3" fontId="2" fillId="0" borderId="2" xfId="0" applyNumberFormat="1" applyFont="1" applyBorder="1" applyAlignment="1">
      <alignment vertical="top" wrapText="1"/>
    </xf>
    <xf numFmtId="172" fontId="2" fillId="0" borderId="2" xfId="0" applyNumberFormat="1" applyFont="1" applyBorder="1" applyAlignment="1">
      <alignment vertical="top" wrapText="1"/>
    </xf>
    <xf numFmtId="164" fontId="6" fillId="0" borderId="0" xfId="0" applyNumberFormat="1" applyFont="1" applyAlignment="1">
      <alignment/>
    </xf>
    <xf numFmtId="164" fontId="6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center" wrapText="1"/>
    </xf>
    <xf numFmtId="172" fontId="6" fillId="0" borderId="0" xfId="0" applyNumberFormat="1" applyFont="1" applyAlignment="1">
      <alignment horizontal="center"/>
    </xf>
    <xf numFmtId="164" fontId="7" fillId="0" borderId="0" xfId="0" applyNumberFormat="1" applyFont="1" applyAlignment="1">
      <alignment/>
    </xf>
    <xf numFmtId="164" fontId="7" fillId="0" borderId="0" xfId="0" applyNumberFormat="1" applyFont="1" applyAlignment="1">
      <alignment horizontal="center"/>
    </xf>
    <xf numFmtId="49" fontId="8" fillId="2" borderId="1" xfId="0" applyNumberFormat="1" applyFont="1" applyFill="1" applyBorder="1" applyAlignment="1">
      <alignment horizontal="center" vertical="top" wrapText="1"/>
    </xf>
    <xf numFmtId="49" fontId="2" fillId="0" borderId="1" xfId="0" applyNumberFormat="1" applyFont="1" applyBorder="1" applyAlignment="1">
      <alignment vertical="top" wrapText="1"/>
    </xf>
    <xf numFmtId="177" fontId="2" fillId="0" borderId="1" xfId="0" applyNumberFormat="1" applyFont="1" applyBorder="1" applyAlignment="1">
      <alignment vertical="top" wrapText="1"/>
    </xf>
    <xf numFmtId="172" fontId="2" fillId="0" borderId="1" xfId="0" applyNumberFormat="1" applyFont="1" applyBorder="1" applyAlignment="1">
      <alignment horizontal="right" vertical="top" wrapText="1"/>
    </xf>
    <xf numFmtId="3" fontId="2" fillId="0" borderId="1" xfId="0" applyNumberFormat="1" applyFont="1" applyBorder="1" applyAlignment="1">
      <alignment vertical="top" wrapText="1"/>
    </xf>
    <xf numFmtId="172" fontId="2" fillId="0" borderId="1" xfId="0" applyNumberFormat="1" applyFont="1" applyBorder="1" applyAlignment="1">
      <alignment vertical="top" wrapText="1"/>
    </xf>
    <xf numFmtId="49" fontId="0" fillId="0" borderId="1" xfId="0" applyNumberFormat="1" applyBorder="1" applyAlignment="1">
      <alignment vertical="top" wrapText="1"/>
    </xf>
    <xf numFmtId="0" fontId="7" fillId="3" borderId="1" xfId="0" applyFont="1" applyFill="1" applyBorder="1" applyAlignment="1">
      <alignment/>
    </xf>
    <xf numFmtId="164" fontId="7" fillId="3" borderId="1" xfId="0" applyNumberFormat="1" applyFont="1" applyFill="1" applyBorder="1" applyAlignment="1">
      <alignment horizontal="center" wrapText="1"/>
    </xf>
    <xf numFmtId="0" fontId="6" fillId="0" borderId="1" xfId="0" applyFont="1" applyBorder="1" applyAlignment="1">
      <alignment/>
    </xf>
    <xf numFmtId="164" fontId="6" fillId="0" borderId="1" xfId="0" applyNumberFormat="1" applyFont="1" applyBorder="1" applyAlignment="1">
      <alignment horizontal="center" wrapText="1"/>
    </xf>
    <xf numFmtId="172" fontId="2" fillId="0" borderId="2" xfId="0" applyNumberFormat="1" applyFont="1" applyBorder="1" applyAlignment="1">
      <alignment horizontal="right" vertical="top" wrapText="1"/>
    </xf>
    <xf numFmtId="49" fontId="2" fillId="0" borderId="3" xfId="0" applyNumberFormat="1" applyFont="1" applyBorder="1" applyAlignment="1">
      <alignment vertical="top" wrapText="1"/>
    </xf>
    <xf numFmtId="177" fontId="2" fillId="0" borderId="3" xfId="0" applyNumberFormat="1" applyFont="1" applyBorder="1" applyAlignment="1">
      <alignment horizontal="center" vertical="top" wrapText="1"/>
    </xf>
    <xf numFmtId="172" fontId="2" fillId="0" borderId="3" xfId="0" applyNumberFormat="1" applyFont="1" applyBorder="1" applyAlignment="1">
      <alignment horizontal="right" vertical="top" wrapText="1"/>
    </xf>
    <xf numFmtId="3" fontId="2" fillId="0" borderId="3" xfId="0" applyNumberFormat="1" applyFont="1" applyBorder="1" applyAlignment="1">
      <alignment vertical="top" wrapText="1"/>
    </xf>
    <xf numFmtId="172" fontId="2" fillId="0" borderId="3" xfId="0" applyNumberFormat="1" applyFont="1" applyBorder="1" applyAlignment="1">
      <alignment vertical="top" wrapText="1"/>
    </xf>
    <xf numFmtId="172" fontId="2" fillId="0" borderId="1" xfId="0" applyNumberFormat="1" applyFont="1" applyBorder="1" applyAlignment="1">
      <alignment horizontal="right" vertical="top" wrapText="1"/>
    </xf>
    <xf numFmtId="164" fontId="6" fillId="0" borderId="1" xfId="0" applyNumberFormat="1" applyFont="1" applyBorder="1" applyAlignment="1">
      <alignment horizontal="center"/>
    </xf>
    <xf numFmtId="164" fontId="6" fillId="4" borderId="0" xfId="0" applyNumberFormat="1" applyFont="1" applyFill="1" applyAlignment="1">
      <alignment horizontal="center"/>
    </xf>
    <xf numFmtId="0" fontId="3" fillId="0" borderId="0" xfId="0" applyFont="1" applyAlignment="1">
      <alignment/>
    </xf>
    <xf numFmtId="177" fontId="2" fillId="4" borderId="1" xfId="0" applyNumberFormat="1" applyFont="1" applyFill="1" applyBorder="1" applyAlignment="1">
      <alignment vertical="top" wrapText="1"/>
    </xf>
    <xf numFmtId="0" fontId="6" fillId="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top" wrapText="1"/>
    </xf>
    <xf numFmtId="0" fontId="6" fillId="0" borderId="0" xfId="0" applyFont="1" applyAlignment="1">
      <alignment horizontal="center" vertical="top" wrapText="1"/>
    </xf>
    <xf numFmtId="0" fontId="7" fillId="5" borderId="1" xfId="0" applyFont="1" applyFill="1" applyBorder="1" applyAlignment="1">
      <alignment horizontal="center" vertical="top" wrapText="1"/>
    </xf>
    <xf numFmtId="0" fontId="6" fillId="5" borderId="1" xfId="0" applyFont="1" applyFill="1" applyBorder="1" applyAlignment="1">
      <alignment horizontal="center" vertical="top" wrapText="1"/>
    </xf>
    <xf numFmtId="178" fontId="7" fillId="5" borderId="1" xfId="0" applyNumberFormat="1" applyFont="1" applyFill="1" applyBorder="1" applyAlignment="1">
      <alignment horizontal="center" vertical="top" wrapText="1"/>
    </xf>
    <xf numFmtId="178" fontId="7" fillId="0" borderId="0" xfId="0" applyNumberFormat="1" applyFont="1" applyAlignment="1">
      <alignment horizontal="center" vertical="top" wrapText="1"/>
    </xf>
    <xf numFmtId="164" fontId="6" fillId="0" borderId="0" xfId="0" applyNumberFormat="1" applyFont="1" applyAlignment="1">
      <alignment horizontal="left"/>
    </xf>
    <xf numFmtId="0" fontId="11" fillId="6" borderId="4" xfId="0" applyFont="1" applyFill="1" applyBorder="1" applyAlignment="1">
      <alignment horizontal="center" vertical="top" wrapText="1"/>
    </xf>
    <xf numFmtId="0" fontId="11" fillId="7" borderId="5" xfId="0" applyFont="1" applyFill="1" applyBorder="1" applyAlignment="1">
      <alignment horizontal="center" vertical="top" wrapText="1"/>
    </xf>
    <xf numFmtId="179" fontId="11" fillId="7" borderId="5" xfId="0" applyNumberFormat="1" applyFont="1" applyFill="1" applyBorder="1" applyAlignment="1">
      <alignment horizontal="center" vertical="top" wrapText="1"/>
    </xf>
    <xf numFmtId="164" fontId="11" fillId="7" borderId="5" xfId="0" applyNumberFormat="1" applyFont="1" applyFill="1" applyBorder="1" applyAlignment="1">
      <alignment horizontal="center" vertical="top" wrapText="1"/>
    </xf>
    <xf numFmtId="0" fontId="11" fillId="7" borderId="4" xfId="0" applyFont="1" applyFill="1" applyBorder="1" applyAlignment="1">
      <alignment horizontal="center" wrapText="1"/>
    </xf>
    <xf numFmtId="0" fontId="11" fillId="7" borderId="6" xfId="0" applyFont="1" applyFill="1" applyBorder="1" applyAlignment="1">
      <alignment horizontal="center" vertical="top" wrapText="1"/>
    </xf>
    <xf numFmtId="0" fontId="11" fillId="7" borderId="7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vertical="top" wrapText="1"/>
    </xf>
    <xf numFmtId="0" fontId="0" fillId="0" borderId="8" xfId="0" applyFill="1" applyBorder="1" applyAlignment="1">
      <alignment horizontal="center" vertical="top" wrapText="1"/>
    </xf>
    <xf numFmtId="0" fontId="0" fillId="0" borderId="1" xfId="0" applyFill="1" applyBorder="1" applyAlignment="1">
      <alignment vertical="top" wrapText="1"/>
    </xf>
    <xf numFmtId="179" fontId="0" fillId="0" borderId="1" xfId="0" applyNumberFormat="1" applyFill="1" applyBorder="1" applyAlignment="1">
      <alignment horizontal="center" vertical="top" wrapText="1"/>
    </xf>
    <xf numFmtId="164" fontId="0" fillId="0" borderId="1" xfId="0" applyNumberFormat="1" applyFill="1" applyBorder="1" applyAlignment="1">
      <alignment horizontal="center" vertical="top" wrapText="1"/>
    </xf>
    <xf numFmtId="0" fontId="0" fillId="0" borderId="1" xfId="0" applyFill="1" applyBorder="1" applyAlignment="1">
      <alignment horizontal="center" vertical="top" wrapText="1"/>
    </xf>
    <xf numFmtId="0" fontId="0" fillId="0" borderId="9" xfId="0" applyFill="1" applyBorder="1" applyAlignment="1">
      <alignment horizontal="center" vertical="top" wrapText="1"/>
    </xf>
    <xf numFmtId="0" fontId="0" fillId="0" borderId="10" xfId="0" applyFill="1" applyBorder="1" applyAlignment="1">
      <alignment vertical="top" wrapText="1"/>
    </xf>
    <xf numFmtId="0" fontId="0" fillId="0" borderId="1" xfId="0" applyBorder="1" applyAlignment="1">
      <alignment vertical="top" wrapText="1"/>
    </xf>
    <xf numFmtId="179" fontId="0" fillId="0" borderId="1" xfId="0" applyNumberFormat="1" applyBorder="1" applyAlignment="1">
      <alignment horizontal="center" vertical="top" wrapText="1"/>
    </xf>
    <xf numFmtId="164" fontId="0" fillId="0" borderId="1" xfId="0" applyNumberForma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0" fillId="0" borderId="8" xfId="0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vertical="top" wrapText="1"/>
    </xf>
    <xf numFmtId="179" fontId="0" fillId="0" borderId="1" xfId="0" applyNumberFormat="1" applyFont="1" applyFill="1" applyBorder="1" applyAlignment="1">
      <alignment horizontal="center" vertical="top" wrapText="1"/>
    </xf>
    <xf numFmtId="164" fontId="0" fillId="0" borderId="1" xfId="0" applyNumberFormat="1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1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vertical="top" wrapText="1"/>
    </xf>
    <xf numFmtId="0" fontId="12" fillId="8" borderId="1" xfId="0" applyFont="1" applyFill="1" applyBorder="1" applyAlignment="1">
      <alignment vertical="top" wrapText="1"/>
    </xf>
    <xf numFmtId="179" fontId="12" fillId="8" borderId="1" xfId="0" applyNumberFormat="1" applyFont="1" applyFill="1" applyBorder="1" applyAlignment="1">
      <alignment horizontal="center" vertical="top" wrapText="1"/>
    </xf>
    <xf numFmtId="164" fontId="13" fillId="8" borderId="1" xfId="0" applyNumberFormat="1" applyFont="1" applyFill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top" wrapText="1"/>
    </xf>
    <xf numFmtId="0" fontId="14" fillId="0" borderId="9" xfId="0" applyFont="1" applyBorder="1" applyAlignment="1">
      <alignment horizontal="center" vertical="top" wrapText="1"/>
    </xf>
    <xf numFmtId="0" fontId="0" fillId="0" borderId="11" xfId="0" applyFill="1" applyBorder="1" applyAlignment="1">
      <alignment horizontal="center" vertical="top" wrapText="1"/>
    </xf>
    <xf numFmtId="0" fontId="3" fillId="0" borderId="12" xfId="0" applyFont="1" applyFill="1" applyBorder="1" applyAlignment="1">
      <alignment vertical="top" wrapText="1"/>
    </xf>
    <xf numFmtId="179" fontId="0" fillId="0" borderId="12" xfId="0" applyNumberFormat="1" applyBorder="1" applyAlignment="1">
      <alignment horizontal="center" vertical="top" wrapText="1"/>
    </xf>
    <xf numFmtId="0" fontId="0" fillId="0" borderId="12" xfId="0" applyBorder="1" applyAlignment="1">
      <alignment vertical="top" wrapText="1"/>
    </xf>
    <xf numFmtId="164" fontId="13" fillId="8" borderId="12" xfId="0" applyNumberFormat="1" applyFont="1" applyFill="1" applyBorder="1" applyAlignment="1">
      <alignment horizontal="center" vertical="top" wrapText="1"/>
    </xf>
    <xf numFmtId="164" fontId="3" fillId="0" borderId="12" xfId="0" applyNumberFormat="1" applyFont="1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4" xfId="0" applyFill="1" applyBorder="1" applyAlignment="1">
      <alignment vertical="top" wrapTex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Border="1" applyAlignment="1">
      <alignment vertical="top" wrapText="1"/>
    </xf>
    <xf numFmtId="179" fontId="0" fillId="0" borderId="0" xfId="0" applyNumberFormat="1" applyBorder="1" applyAlignment="1">
      <alignment horizontal="center" vertical="top" wrapText="1"/>
    </xf>
    <xf numFmtId="164" fontId="0" fillId="0" borderId="0" xfId="0" applyNumberForma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 wrapText="1"/>
    </xf>
    <xf numFmtId="0" fontId="0" fillId="0" borderId="8" xfId="0" applyBorder="1" applyAlignment="1">
      <alignment/>
    </xf>
    <xf numFmtId="164" fontId="3" fillId="0" borderId="1" xfId="0" applyNumberFormat="1" applyFont="1" applyBorder="1" applyAlignment="1">
      <alignment horizontal="center"/>
    </xf>
    <xf numFmtId="0" fontId="0" fillId="0" borderId="1" xfId="0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" fillId="0" borderId="8" xfId="0" applyFont="1" applyBorder="1" applyAlignment="1">
      <alignment/>
    </xf>
    <xf numFmtId="164" fontId="3" fillId="0" borderId="14" xfId="0" applyNumberFormat="1" applyFont="1" applyBorder="1" applyAlignment="1">
      <alignment horizontal="left"/>
    </xf>
    <xf numFmtId="164" fontId="3" fillId="0" borderId="0" xfId="0" applyNumberFormat="1" applyFont="1" applyAlignment="1">
      <alignment horizontal="center"/>
    </xf>
    <xf numFmtId="0" fontId="11" fillId="7" borderId="1" xfId="0" applyFont="1" applyFill="1" applyBorder="1" applyAlignment="1">
      <alignment horizontal="center"/>
    </xf>
    <xf numFmtId="42" fontId="11" fillId="7" borderId="1" xfId="0" applyNumberFormat="1" applyFont="1" applyFill="1" applyBorder="1" applyAlignment="1">
      <alignment horizontal="center"/>
    </xf>
    <xf numFmtId="164" fontId="11" fillId="7" borderId="1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42" fontId="0" fillId="0" borderId="1" xfId="0" applyNumberFormat="1" applyBorder="1" applyAlignment="1">
      <alignment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  <xf numFmtId="0" fontId="0" fillId="0" borderId="1" xfId="0" applyFont="1" applyBorder="1" applyAlignment="1">
      <alignment/>
    </xf>
    <xf numFmtId="6" fontId="0" fillId="0" borderId="1" xfId="0" applyNumberFormat="1" applyFont="1" applyBorder="1" applyAlignment="1">
      <alignment/>
    </xf>
    <xf numFmtId="0" fontId="0" fillId="0" borderId="1" xfId="0" applyFont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11" fillId="7" borderId="4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42" fontId="0" fillId="0" borderId="1" xfId="0" applyNumberFormat="1" applyFont="1" applyBorder="1" applyAlignment="1">
      <alignment/>
    </xf>
    <xf numFmtId="42" fontId="0" fillId="0" borderId="0" xfId="0" applyNumberFormat="1" applyAlignment="1">
      <alignment/>
    </xf>
    <xf numFmtId="164" fontId="13" fillId="8" borderId="0" xfId="0" applyNumberFormat="1" applyFont="1" applyFill="1" applyAlignment="1">
      <alignment horizontal="center"/>
    </xf>
    <xf numFmtId="164" fontId="0" fillId="0" borderId="0" xfId="0" applyNumberFormat="1" applyAlignment="1">
      <alignment horizontal="center"/>
    </xf>
    <xf numFmtId="0" fontId="11" fillId="7" borderId="15" xfId="0" applyFont="1" applyFill="1" applyBorder="1" applyAlignment="1">
      <alignment horizontal="center" wrapText="1"/>
    </xf>
    <xf numFmtId="0" fontId="11" fillId="7" borderId="5" xfId="0" applyFont="1" applyFill="1" applyBorder="1" applyAlignment="1">
      <alignment horizontal="center" vertical="center"/>
    </xf>
    <xf numFmtId="179" fontId="11" fillId="7" borderId="5" xfId="0" applyNumberFormat="1" applyFont="1" applyFill="1" applyBorder="1" applyAlignment="1">
      <alignment horizontal="center" vertical="center"/>
    </xf>
    <xf numFmtId="164" fontId="11" fillId="7" borderId="5" xfId="0" applyNumberFormat="1" applyFont="1" applyFill="1" applyBorder="1" applyAlignment="1">
      <alignment horizontal="center" vertical="center" wrapText="1"/>
    </xf>
    <xf numFmtId="0" fontId="11" fillId="7" borderId="7" xfId="0" applyFont="1" applyFill="1" applyBorder="1" applyAlignment="1">
      <alignment horizontal="left" wrapText="1"/>
    </xf>
    <xf numFmtId="0" fontId="11" fillId="0" borderId="0" xfId="0" applyFont="1" applyFill="1" applyAlignment="1">
      <alignment horizontal="center"/>
    </xf>
    <xf numFmtId="0" fontId="0" fillId="0" borderId="8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179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 wrapText="1"/>
    </xf>
    <xf numFmtId="0" fontId="0" fillId="0" borderId="10" xfId="0" applyBorder="1" applyAlignment="1">
      <alignment wrapText="1"/>
    </xf>
    <xf numFmtId="0" fontId="0" fillId="0" borderId="8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179" fontId="0" fillId="0" borderId="1" xfId="0" applyNumberFormat="1" applyFont="1" applyBorder="1" applyAlignment="1">
      <alignment horizontal="center"/>
    </xf>
    <xf numFmtId="164" fontId="0" fillId="0" borderId="1" xfId="0" applyNumberFormat="1" applyFont="1" applyBorder="1" applyAlignment="1">
      <alignment horizontal="center" wrapText="1"/>
    </xf>
    <xf numFmtId="0" fontId="0" fillId="0" borderId="10" xfId="0" applyFont="1" applyBorder="1" applyAlignment="1">
      <alignment wrapText="1"/>
    </xf>
    <xf numFmtId="0" fontId="0" fillId="0" borderId="17" xfId="0" applyFont="1" applyBorder="1" applyAlignment="1">
      <alignment horizontal="center" wrapText="1"/>
    </xf>
    <xf numFmtId="0" fontId="0" fillId="0" borderId="18" xfId="0" applyFont="1" applyBorder="1" applyAlignment="1">
      <alignment/>
    </xf>
    <xf numFmtId="179" fontId="0" fillId="0" borderId="18" xfId="0" applyNumberFormat="1" applyFont="1" applyBorder="1" applyAlignment="1">
      <alignment horizontal="center"/>
    </xf>
    <xf numFmtId="164" fontId="0" fillId="0" borderId="18" xfId="0" applyNumberFormat="1" applyFont="1" applyBorder="1" applyAlignment="1">
      <alignment horizontal="center" wrapText="1"/>
    </xf>
    <xf numFmtId="0" fontId="0" fillId="0" borderId="19" xfId="0" applyFont="1" applyBorder="1" applyAlignment="1">
      <alignment wrapText="1"/>
    </xf>
    <xf numFmtId="0" fontId="0" fillId="0" borderId="18" xfId="0" applyFont="1" applyBorder="1" applyAlignment="1">
      <alignment wrapText="1"/>
    </xf>
    <xf numFmtId="0" fontId="0" fillId="0" borderId="11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13" fillId="8" borderId="12" xfId="0" applyFont="1" applyFill="1" applyBorder="1" applyAlignment="1">
      <alignment/>
    </xf>
    <xf numFmtId="179" fontId="13" fillId="8" borderId="12" xfId="0" applyNumberFormat="1" applyFont="1" applyFill="1" applyBorder="1" applyAlignment="1">
      <alignment horizontal="center"/>
    </xf>
    <xf numFmtId="0" fontId="0" fillId="0" borderId="0" xfId="0" applyAlignment="1">
      <alignment vertical="top"/>
    </xf>
    <xf numFmtId="164" fontId="13" fillId="8" borderId="12" xfId="0" applyNumberFormat="1" applyFont="1" applyFill="1" applyBorder="1" applyAlignment="1">
      <alignment horizontal="center" wrapText="1"/>
    </xf>
    <xf numFmtId="0" fontId="0" fillId="0" borderId="14" xfId="0" applyBorder="1" applyAlignment="1">
      <alignment wrapText="1"/>
    </xf>
    <xf numFmtId="0" fontId="0" fillId="0" borderId="0" xfId="0" applyAlignment="1">
      <alignment horizontal="center" wrapText="1"/>
    </xf>
    <xf numFmtId="179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 wrapText="1"/>
    </xf>
    <xf numFmtId="0" fontId="0" fillId="0" borderId="0" xfId="0" applyAlignment="1">
      <alignment wrapText="1"/>
    </xf>
    <xf numFmtId="0" fontId="11" fillId="7" borderId="4" xfId="0" applyFont="1" applyFill="1" applyBorder="1" applyAlignment="1">
      <alignment horizontal="center" vertical="top" wrapText="1"/>
    </xf>
    <xf numFmtId="180" fontId="11" fillId="7" borderId="5" xfId="0" applyNumberFormat="1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0" fillId="0" borderId="8" xfId="0" applyBorder="1" applyAlignment="1">
      <alignment vertical="top" wrapText="1"/>
    </xf>
    <xf numFmtId="180" fontId="0" fillId="0" borderId="1" xfId="0" applyNumberFormat="1" applyBorder="1" applyAlignment="1">
      <alignment horizontal="center" vertical="top" wrapText="1"/>
    </xf>
    <xf numFmtId="0" fontId="0" fillId="0" borderId="9" xfId="0" applyBorder="1" applyAlignment="1">
      <alignment vertical="top" wrapText="1"/>
    </xf>
    <xf numFmtId="0" fontId="0" fillId="0" borderId="8" xfId="0" applyFont="1" applyBorder="1" applyAlignment="1">
      <alignment vertical="top" wrapText="1"/>
    </xf>
    <xf numFmtId="0" fontId="0" fillId="0" borderId="1" xfId="0" applyFont="1" applyBorder="1" applyAlignment="1">
      <alignment horizontal="center" vertical="top" wrapText="1"/>
    </xf>
    <xf numFmtId="180" fontId="0" fillId="0" borderId="1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180" fontId="13" fillId="8" borderId="12" xfId="0" applyNumberFormat="1" applyFont="1" applyFill="1" applyBorder="1" applyAlignment="1">
      <alignment horizontal="center" vertical="top" wrapText="1"/>
    </xf>
    <xf numFmtId="0" fontId="0" fillId="0" borderId="13" xfId="0" applyBorder="1" applyAlignment="1">
      <alignment vertical="top" wrapText="1"/>
    </xf>
    <xf numFmtId="0" fontId="0" fillId="0" borderId="0" xfId="0" applyAlignment="1">
      <alignment horizontal="center" vertical="top" wrapText="1"/>
    </xf>
    <xf numFmtId="180" fontId="0" fillId="0" borderId="0" xfId="0" applyNumberFormat="1" applyAlignment="1">
      <alignment horizontal="center" vertical="top" wrapText="1"/>
    </xf>
    <xf numFmtId="0" fontId="0" fillId="0" borderId="0" xfId="0" applyAlignment="1">
      <alignment horizontal="right"/>
    </xf>
    <xf numFmtId="171" fontId="3" fillId="0" borderId="0" xfId="0" applyNumberFormat="1" applyFont="1" applyAlignment="1">
      <alignment horizontal="center"/>
    </xf>
    <xf numFmtId="164" fontId="15" fillId="0" borderId="1" xfId="0" applyNumberFormat="1" applyFont="1" applyFill="1" applyBorder="1" applyAlignment="1">
      <alignment horizontal="center"/>
    </xf>
    <xf numFmtId="0" fontId="6" fillId="0" borderId="0" xfId="0" applyFont="1" applyFill="1" applyAlignment="1">
      <alignment vertical="top"/>
    </xf>
    <xf numFmtId="0" fontId="7" fillId="0" borderId="0" xfId="0" applyFont="1" applyFill="1" applyAlignment="1">
      <alignment horizontal="center" vertical="top"/>
    </xf>
    <xf numFmtId="0" fontId="7" fillId="0" borderId="0" xfId="0" applyFont="1" applyFill="1" applyAlignment="1">
      <alignment vertical="top"/>
    </xf>
    <xf numFmtId="49" fontId="2" fillId="0" borderId="1" xfId="0" applyNumberFormat="1" applyFont="1" applyFill="1" applyBorder="1" applyAlignment="1">
      <alignment vertical="top" wrapText="1"/>
    </xf>
    <xf numFmtId="49" fontId="6" fillId="0" borderId="1" xfId="0" applyNumberFormat="1" applyFont="1" applyFill="1" applyBorder="1" applyAlignment="1">
      <alignment horizontal="center" vertical="top" wrapText="1"/>
    </xf>
    <xf numFmtId="177" fontId="2" fillId="0" borderId="1" xfId="0" applyNumberFormat="1" applyFont="1" applyFill="1" applyBorder="1" applyAlignment="1">
      <alignment vertical="top" wrapText="1"/>
    </xf>
    <xf numFmtId="172" fontId="2" fillId="0" borderId="1" xfId="0" applyNumberFormat="1" applyFont="1" applyFill="1" applyBorder="1" applyAlignment="1">
      <alignment horizontal="center" vertical="top" wrapText="1"/>
    </xf>
    <xf numFmtId="3" fontId="2" fillId="0" borderId="1" xfId="0" applyNumberFormat="1" applyFont="1" applyFill="1" applyBorder="1" applyAlignment="1">
      <alignment vertical="top" wrapText="1"/>
    </xf>
    <xf numFmtId="172" fontId="2" fillId="0" borderId="1" xfId="0" applyNumberFormat="1" applyFont="1" applyFill="1" applyBorder="1" applyAlignment="1">
      <alignment vertical="top" wrapText="1"/>
    </xf>
    <xf numFmtId="177" fontId="2" fillId="0" borderId="1" xfId="0" applyNumberFormat="1" applyFont="1" applyFill="1" applyBorder="1" applyAlignment="1">
      <alignment horizontal="center" vertical="top" wrapText="1"/>
    </xf>
    <xf numFmtId="49" fontId="8" fillId="0" borderId="1" xfId="0" applyNumberFormat="1" applyFont="1" applyFill="1" applyBorder="1" applyAlignment="1">
      <alignment vertical="top" wrapText="1"/>
    </xf>
    <xf numFmtId="49" fontId="2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vertical="top"/>
    </xf>
    <xf numFmtId="164" fontId="2" fillId="0" borderId="1" xfId="0" applyNumberFormat="1" applyFont="1" applyFill="1" applyBorder="1" applyAlignment="1">
      <alignment horizontal="center" vertical="top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7" fillId="0" borderId="0" xfId="0" applyFont="1" applyFill="1" applyAlignment="1">
      <alignment horizontal="center" wrapText="1"/>
    </xf>
    <xf numFmtId="172" fontId="2" fillId="0" borderId="1" xfId="0" applyNumberFormat="1" applyFont="1" applyFill="1" applyBorder="1" applyAlignment="1">
      <alignment horizontal="right" vertical="top" wrapText="1"/>
    </xf>
    <xf numFmtId="164" fontId="6" fillId="0" borderId="1" xfId="0" applyNumberFormat="1" applyFont="1" applyFill="1" applyBorder="1" applyAlignment="1">
      <alignment horizontal="center"/>
    </xf>
    <xf numFmtId="0" fontId="6" fillId="0" borderId="0" xfId="0" applyFont="1" applyFill="1" applyAlignment="1">
      <alignment/>
    </xf>
    <xf numFmtId="172" fontId="6" fillId="0" borderId="0" xfId="0" applyNumberFormat="1" applyFont="1" applyAlignment="1">
      <alignment/>
    </xf>
    <xf numFmtId="172" fontId="0" fillId="0" borderId="0" xfId="0" applyNumberFormat="1" applyAlignment="1">
      <alignment/>
    </xf>
    <xf numFmtId="172" fontId="6" fillId="0" borderId="0" xfId="0" applyNumberFormat="1" applyFont="1" applyAlignment="1">
      <alignment horizontal="center" vertical="top"/>
    </xf>
    <xf numFmtId="164" fontId="7" fillId="0" borderId="0" xfId="0" applyNumberFormat="1" applyFont="1" applyAlignment="1">
      <alignment horizontal="center" wrapText="1"/>
    </xf>
    <xf numFmtId="164" fontId="16" fillId="8" borderId="0" xfId="0" applyNumberFormat="1" applyFont="1" applyFill="1" applyAlignment="1">
      <alignment horizontal="center" wrapText="1"/>
    </xf>
    <xf numFmtId="0" fontId="6" fillId="8" borderId="0" xfId="0" applyFont="1" applyFill="1" applyAlignment="1">
      <alignment/>
    </xf>
    <xf numFmtId="0" fontId="7" fillId="0" borderId="1" xfId="0" applyFont="1" applyFill="1" applyBorder="1" applyAlignment="1">
      <alignment/>
    </xf>
    <xf numFmtId="164" fontId="6" fillId="0" borderId="1" xfId="0" applyNumberFormat="1" applyFont="1" applyFill="1" applyBorder="1" applyAlignment="1">
      <alignment horizontal="center" wrapText="1"/>
    </xf>
    <xf numFmtId="164" fontId="7" fillId="0" borderId="1" xfId="0" applyNumberFormat="1" applyFont="1" applyFill="1" applyBorder="1" applyAlignment="1">
      <alignment horizontal="center" wrapText="1"/>
    </xf>
    <xf numFmtId="0" fontId="6" fillId="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5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3" fillId="0" borderId="11" xfId="0" applyFont="1" applyBorder="1" applyAlignment="1">
      <alignment/>
    </xf>
    <xf numFmtId="0" fontId="0" fillId="0" borderId="12" xfId="0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lmssfp02\groups\Business%20Development\Marketing\09%20BD%20Marketing%20Budget%20Plan%20(version%20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09 Marketing Budget Req"/>
      <sheetName val="Conference"/>
      <sheetName val="Membership"/>
      <sheetName val="Sponsorship"/>
      <sheetName val="Marketing Items"/>
    </sheetNames>
    <sheetDataSet>
      <sheetData sheetId="2">
        <row r="8">
          <cell r="D8">
            <v>5575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1"/>
  <sheetViews>
    <sheetView tabSelected="1" workbookViewId="0" topLeftCell="A1">
      <selection activeCell="F14" sqref="F14"/>
    </sheetView>
  </sheetViews>
  <sheetFormatPr defaultColWidth="9.140625" defaultRowHeight="12.75"/>
  <cols>
    <col min="1" max="1" width="17.00390625" style="17" customWidth="1"/>
    <col min="2" max="2" width="18.8515625" style="29" customWidth="1"/>
    <col min="3" max="3" width="17.28125" style="29" customWidth="1"/>
    <col min="4" max="4" width="12.28125" style="58" customWidth="1"/>
    <col min="5" max="16384" width="9.140625" style="17" customWidth="1"/>
  </cols>
  <sheetData>
    <row r="1" spans="1:4" s="18" customFormat="1" ht="45">
      <c r="A1" s="40" t="s">
        <v>74</v>
      </c>
      <c r="B1" s="41" t="s">
        <v>191</v>
      </c>
      <c r="C1" s="41" t="s">
        <v>73</v>
      </c>
      <c r="D1" s="59" t="s">
        <v>225</v>
      </c>
    </row>
    <row r="2" spans="1:5" ht="15">
      <c r="A2" s="42" t="s">
        <v>75</v>
      </c>
      <c r="B2" s="43">
        <f>'C2S'!$F$14</f>
        <v>24000</v>
      </c>
      <c r="C2" s="43">
        <f>'C2S'!$Y$9</f>
        <v>42031.25</v>
      </c>
      <c r="D2" s="61">
        <v>1</v>
      </c>
      <c r="E2" s="17" t="s">
        <v>406</v>
      </c>
    </row>
    <row r="3" spans="1:4" ht="15">
      <c r="A3" s="42" t="s">
        <v>76</v>
      </c>
      <c r="B3" s="43">
        <f>SSS!$F$23</f>
        <v>20000</v>
      </c>
      <c r="C3" s="43">
        <f>SSS!$X$18</f>
        <v>65937.5</v>
      </c>
      <c r="D3" s="60"/>
    </row>
    <row r="4" spans="1:5" ht="15">
      <c r="A4" s="42" t="s">
        <v>77</v>
      </c>
      <c r="B4" s="28">
        <f>SOS!$E$15</f>
        <v>10000</v>
      </c>
      <c r="C4" s="43">
        <f>SOS!$X$10</f>
        <v>145118.75</v>
      </c>
      <c r="D4" s="59">
        <v>1.5</v>
      </c>
      <c r="E4" s="17" t="s">
        <v>407</v>
      </c>
    </row>
    <row r="5" spans="1:4" ht="15">
      <c r="A5" s="42" t="s">
        <v>78</v>
      </c>
      <c r="B5" s="43">
        <f>NATO!$F$48</f>
        <v>102000</v>
      </c>
      <c r="C5" s="43">
        <f>NATO!$W$35</f>
        <v>1081500</v>
      </c>
      <c r="D5" s="60"/>
    </row>
    <row r="6" spans="1:5" s="18" customFormat="1" ht="15">
      <c r="A6" s="219" t="s">
        <v>404</v>
      </c>
      <c r="B6" s="220">
        <f>'MSS BD req'!$B$8</f>
        <v>83125</v>
      </c>
      <c r="C6" s="221"/>
      <c r="D6" s="61">
        <v>3</v>
      </c>
      <c r="E6" s="18" t="s">
        <v>408</v>
      </c>
    </row>
    <row r="7" spans="2:4" ht="15">
      <c r="B7" s="216">
        <f>SUM(B2:B6)</f>
        <v>239125</v>
      </c>
      <c r="C7" s="216">
        <f>SUM(C2:C5)</f>
        <v>1334587.5</v>
      </c>
      <c r="D7" s="62">
        <f>SUM(D2:D6)</f>
        <v>5.5</v>
      </c>
    </row>
    <row r="8" ht="15"/>
    <row r="9" spans="1:2" ht="15">
      <c r="A9" s="218" t="s">
        <v>274</v>
      </c>
      <c r="B9" s="217">
        <f>SUM(B7:C7)</f>
        <v>1573712.5</v>
      </c>
    </row>
    <row r="10" ht="15"/>
    <row r="11" spans="1:23" ht="15">
      <c r="A11" s="17" t="s">
        <v>282</v>
      </c>
      <c r="B11" s="17"/>
      <c r="C11" s="27">
        <v>50000</v>
      </c>
      <c r="D11" s="17"/>
      <c r="G11" s="21"/>
      <c r="H11" s="21"/>
      <c r="J11" s="21"/>
      <c r="W11" s="6"/>
    </row>
    <row r="13" ht="15"/>
    <row r="14" ht="15"/>
    <row r="15" ht="15"/>
  </sheetData>
  <printOptions/>
  <pageMargins left="0.75" right="0.75" top="1" bottom="1" header="0.5" footer="0.5"/>
  <pageSetup horizontalDpi="525" verticalDpi="525" orientation="portrait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7"/>
  <sheetViews>
    <sheetView workbookViewId="0" topLeftCell="A1">
      <selection activeCell="D19" sqref="D19"/>
    </sheetView>
  </sheetViews>
  <sheetFormatPr defaultColWidth="9.140625" defaultRowHeight="12.75"/>
  <cols>
    <col min="1" max="1" width="32.8515625" style="57" customWidth="1"/>
    <col min="2" max="2" width="13.7109375" style="188" customWidth="1"/>
    <col min="3" max="3" width="10.421875" style="189" customWidth="1"/>
    <col min="4" max="4" width="51.421875" style="57" customWidth="1"/>
    <col min="5" max="5" width="10.28125" style="188" customWidth="1"/>
    <col min="6" max="16384" width="9.140625" style="57" customWidth="1"/>
  </cols>
  <sheetData>
    <row r="1" spans="1:5" s="177" customFormat="1" ht="12.75">
      <c r="A1" s="174" t="s">
        <v>342</v>
      </c>
      <c r="B1" s="65" t="s">
        <v>384</v>
      </c>
      <c r="C1" s="175" t="s">
        <v>343</v>
      </c>
      <c r="D1" s="69" t="s">
        <v>385</v>
      </c>
      <c r="E1" s="176" t="s">
        <v>292</v>
      </c>
    </row>
    <row r="2" spans="1:5" ht="25.5">
      <c r="A2" s="178" t="s">
        <v>386</v>
      </c>
      <c r="B2" s="81">
        <v>39904</v>
      </c>
      <c r="C2" s="179">
        <v>500</v>
      </c>
      <c r="D2" s="180" t="s">
        <v>387</v>
      </c>
      <c r="E2" s="83"/>
    </row>
    <row r="3" spans="1:5" ht="14.25" customHeight="1">
      <c r="A3" s="178" t="s">
        <v>388</v>
      </c>
      <c r="B3" s="81">
        <v>40087</v>
      </c>
      <c r="C3" s="179">
        <v>3000</v>
      </c>
      <c r="D3" s="180" t="s">
        <v>389</v>
      </c>
      <c r="E3" s="83"/>
    </row>
    <row r="4" spans="1:5" ht="25.5">
      <c r="A4" s="178" t="s">
        <v>390</v>
      </c>
      <c r="B4" s="83" t="s">
        <v>403</v>
      </c>
      <c r="C4" s="179">
        <v>4740</v>
      </c>
      <c r="D4" s="180" t="s">
        <v>402</v>
      </c>
      <c r="E4" s="83"/>
    </row>
    <row r="5" spans="1:5" ht="12.75">
      <c r="A5" s="181" t="s">
        <v>391</v>
      </c>
      <c r="B5" s="182"/>
      <c r="C5" s="183" t="s">
        <v>392</v>
      </c>
      <c r="D5" s="184" t="s">
        <v>393</v>
      </c>
      <c r="E5" s="83"/>
    </row>
    <row r="6" spans="1:5" ht="12.75">
      <c r="A6" s="181" t="s">
        <v>394</v>
      </c>
      <c r="B6" s="182" t="s">
        <v>395</v>
      </c>
      <c r="C6" s="183">
        <v>600</v>
      </c>
      <c r="D6" s="184" t="s">
        <v>396</v>
      </c>
      <c r="E6" s="83" t="s">
        <v>75</v>
      </c>
    </row>
    <row r="7" spans="1:5" ht="13.5" thickBot="1">
      <c r="A7" s="185"/>
      <c r="B7" s="103" t="s">
        <v>2</v>
      </c>
      <c r="C7" s="186">
        <f>SUM(C2:C6)</f>
        <v>8840</v>
      </c>
      <c r="D7" s="187"/>
      <c r="E7" s="83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W48"/>
  <sheetViews>
    <sheetView workbookViewId="0" topLeftCell="A1">
      <pane ySplit="1" topLeftCell="BM30" activePane="bottomLeft" state="frozen"/>
      <selection pane="topLeft" activeCell="A1" sqref="A1"/>
      <selection pane="bottomLeft" activeCell="J45" sqref="J45"/>
    </sheetView>
  </sheetViews>
  <sheetFormatPr defaultColWidth="9.140625" defaultRowHeight="12.75"/>
  <cols>
    <col min="1" max="1" width="11.00390625" style="17" bestFit="1" customWidth="1"/>
    <col min="2" max="2" width="10.57421875" style="17" hidden="1" customWidth="1"/>
    <col min="3" max="3" width="15.57421875" style="21" bestFit="1" customWidth="1"/>
    <col min="4" max="4" width="21.421875" style="17" hidden="1" customWidth="1"/>
    <col min="5" max="5" width="26.140625" style="17" customWidth="1"/>
    <col min="6" max="6" width="12.57421875" style="17" bestFit="1" customWidth="1"/>
    <col min="7" max="7" width="12.00390625" style="21" bestFit="1" customWidth="1"/>
    <col min="8" max="8" width="14.00390625" style="21" bestFit="1" customWidth="1"/>
    <col min="9" max="9" width="13.00390625" style="17" customWidth="1"/>
    <col min="10" max="10" width="14.00390625" style="21" customWidth="1"/>
    <col min="11" max="11" width="5.7109375" style="17" hidden="1" customWidth="1"/>
    <col min="12" max="12" width="6.00390625" style="17" hidden="1" customWidth="1"/>
    <col min="13" max="13" width="15.7109375" style="17" hidden="1" customWidth="1"/>
    <col min="14" max="14" width="18.421875" style="17" hidden="1" customWidth="1"/>
    <col min="15" max="22" width="17.57421875" style="17" hidden="1" customWidth="1"/>
    <col min="23" max="23" width="14.140625" style="6" customWidth="1"/>
    <col min="24" max="16384" width="9.140625" style="17" customWidth="1"/>
  </cols>
  <sheetData>
    <row r="1" spans="1:23" ht="27.75" customHeight="1">
      <c r="A1" s="14" t="s">
        <v>15</v>
      </c>
      <c r="B1" s="14" t="s">
        <v>16</v>
      </c>
      <c r="C1" s="14" t="s">
        <v>17</v>
      </c>
      <c r="D1" s="14" t="s">
        <v>18</v>
      </c>
      <c r="E1" s="14" t="s">
        <v>19</v>
      </c>
      <c r="F1" s="14" t="s">
        <v>20</v>
      </c>
      <c r="G1" s="14" t="s">
        <v>22</v>
      </c>
      <c r="H1" s="14" t="s">
        <v>23</v>
      </c>
      <c r="I1" s="14" t="s">
        <v>24</v>
      </c>
      <c r="J1" s="14" t="s">
        <v>25</v>
      </c>
      <c r="K1" s="14" t="s">
        <v>25</v>
      </c>
      <c r="L1" s="14" t="s">
        <v>25</v>
      </c>
      <c r="M1" s="14" t="s">
        <v>25</v>
      </c>
      <c r="N1" s="14" t="s">
        <v>25</v>
      </c>
      <c r="O1" s="14" t="s">
        <v>25</v>
      </c>
      <c r="P1" s="14" t="s">
        <v>25</v>
      </c>
      <c r="Q1" s="14" t="s">
        <v>25</v>
      </c>
      <c r="R1" s="14" t="s">
        <v>25</v>
      </c>
      <c r="S1" s="14" t="s">
        <v>25</v>
      </c>
      <c r="T1" s="14" t="s">
        <v>25</v>
      </c>
      <c r="U1" s="14" t="s">
        <v>25</v>
      </c>
      <c r="V1" s="14" t="s">
        <v>25</v>
      </c>
      <c r="W1" s="8" t="s">
        <v>73</v>
      </c>
    </row>
    <row r="2" spans="1:22" ht="30" hidden="1">
      <c r="A2" s="22" t="s">
        <v>38</v>
      </c>
      <c r="B2" s="22" t="s">
        <v>112</v>
      </c>
      <c r="C2" s="23" t="s">
        <v>107</v>
      </c>
      <c r="D2" s="22" t="s">
        <v>82</v>
      </c>
      <c r="E2" s="22" t="s">
        <v>113</v>
      </c>
      <c r="F2" s="22" t="s">
        <v>0</v>
      </c>
      <c r="G2" s="19">
        <v>39693</v>
      </c>
      <c r="H2" s="19">
        <v>39752</v>
      </c>
      <c r="I2" s="15">
        <v>39995</v>
      </c>
      <c r="J2" s="24">
        <v>5000000</v>
      </c>
      <c r="K2" s="22" t="s">
        <v>108</v>
      </c>
      <c r="L2" s="22" t="s">
        <v>114</v>
      </c>
      <c r="M2" s="25">
        <v>2900000</v>
      </c>
      <c r="N2" s="25">
        <v>34</v>
      </c>
      <c r="O2" s="26">
        <v>0</v>
      </c>
      <c r="P2" s="26">
        <v>511764.705882353</v>
      </c>
      <c r="Q2" s="26">
        <v>1023529.41176471</v>
      </c>
      <c r="R2" s="26">
        <v>1023529.41176471</v>
      </c>
      <c r="S2" s="26">
        <v>341176.470588235</v>
      </c>
      <c r="T2" s="26">
        <v>0</v>
      </c>
      <c r="U2" s="26">
        <v>0</v>
      </c>
      <c r="V2" s="26">
        <v>0</v>
      </c>
    </row>
    <row r="3" spans="1:22" ht="45" hidden="1">
      <c r="A3" s="22" t="s">
        <v>38</v>
      </c>
      <c r="B3" s="22" t="s">
        <v>119</v>
      </c>
      <c r="C3" s="23" t="s">
        <v>107</v>
      </c>
      <c r="D3" s="22" t="s">
        <v>82</v>
      </c>
      <c r="E3" s="22" t="s">
        <v>120</v>
      </c>
      <c r="F3" s="22" t="s">
        <v>0</v>
      </c>
      <c r="G3" s="19">
        <v>39713</v>
      </c>
      <c r="H3" s="19">
        <v>39777</v>
      </c>
      <c r="I3" s="15">
        <v>39801</v>
      </c>
      <c r="J3" s="24">
        <v>4000000</v>
      </c>
      <c r="K3" s="22" t="s">
        <v>108</v>
      </c>
      <c r="L3" s="22" t="s">
        <v>121</v>
      </c>
      <c r="M3" s="25">
        <v>2520000</v>
      </c>
      <c r="N3" s="25">
        <v>72</v>
      </c>
      <c r="O3" s="26">
        <v>35000</v>
      </c>
      <c r="P3" s="26">
        <v>420000</v>
      </c>
      <c r="Q3" s="26">
        <v>420000</v>
      </c>
      <c r="R3" s="26">
        <v>420000</v>
      </c>
      <c r="S3" s="26">
        <v>420000</v>
      </c>
      <c r="T3" s="26">
        <v>420000</v>
      </c>
      <c r="U3" s="26">
        <v>385000</v>
      </c>
      <c r="V3" s="26">
        <v>0</v>
      </c>
    </row>
    <row r="4" spans="1:22" ht="45" hidden="1">
      <c r="A4" s="22" t="s">
        <v>38</v>
      </c>
      <c r="B4" s="22" t="s">
        <v>150</v>
      </c>
      <c r="C4" s="23" t="s">
        <v>107</v>
      </c>
      <c r="D4" s="22" t="s">
        <v>82</v>
      </c>
      <c r="E4" s="22" t="s">
        <v>151</v>
      </c>
      <c r="F4" s="22" t="s">
        <v>0</v>
      </c>
      <c r="G4" s="19">
        <v>39714</v>
      </c>
      <c r="H4" s="19">
        <v>39762</v>
      </c>
      <c r="I4" s="15">
        <v>39790</v>
      </c>
      <c r="J4" s="24">
        <v>2000000</v>
      </c>
      <c r="K4" s="22" t="s">
        <v>108</v>
      </c>
      <c r="L4" s="22" t="s">
        <v>131</v>
      </c>
      <c r="M4" s="25">
        <v>860000</v>
      </c>
      <c r="N4" s="25">
        <v>1</v>
      </c>
      <c r="O4" s="26">
        <v>860000</v>
      </c>
      <c r="P4" s="26">
        <v>0</v>
      </c>
      <c r="Q4" s="26">
        <v>0</v>
      </c>
      <c r="R4" s="26">
        <v>0</v>
      </c>
      <c r="S4" s="26">
        <v>0</v>
      </c>
      <c r="T4" s="26">
        <v>0</v>
      </c>
      <c r="U4" s="26">
        <v>0</v>
      </c>
      <c r="V4" s="26">
        <v>0</v>
      </c>
    </row>
    <row r="5" spans="1:22" ht="60" hidden="1">
      <c r="A5" s="22" t="s">
        <v>38</v>
      </c>
      <c r="B5" s="22" t="s">
        <v>169</v>
      </c>
      <c r="C5" s="23" t="s">
        <v>107</v>
      </c>
      <c r="D5" s="22" t="s">
        <v>160</v>
      </c>
      <c r="E5" s="22" t="s">
        <v>170</v>
      </c>
      <c r="F5" s="22" t="s">
        <v>0</v>
      </c>
      <c r="G5" s="19">
        <v>39724</v>
      </c>
      <c r="H5" s="19">
        <v>39769</v>
      </c>
      <c r="I5" s="15">
        <v>39814</v>
      </c>
      <c r="J5" s="24">
        <v>450000</v>
      </c>
      <c r="K5" s="22" t="s">
        <v>108</v>
      </c>
      <c r="L5" s="22" t="s">
        <v>131</v>
      </c>
      <c r="M5" s="25">
        <v>193500</v>
      </c>
      <c r="N5" s="25">
        <v>35</v>
      </c>
      <c r="O5" s="26">
        <v>0</v>
      </c>
      <c r="P5" s="26">
        <v>66342.8571428571</v>
      </c>
      <c r="Q5" s="26">
        <v>66342.8571428571</v>
      </c>
      <c r="R5" s="26">
        <v>60814.2857142857</v>
      </c>
      <c r="S5" s="26">
        <v>0</v>
      </c>
      <c r="T5" s="26">
        <v>0</v>
      </c>
      <c r="U5" s="26">
        <v>0</v>
      </c>
      <c r="V5" s="26">
        <v>0</v>
      </c>
    </row>
    <row r="6" spans="1:22" ht="30" hidden="1">
      <c r="A6" s="22" t="s">
        <v>38</v>
      </c>
      <c r="B6" s="22" t="s">
        <v>173</v>
      </c>
      <c r="C6" s="23" t="s">
        <v>107</v>
      </c>
      <c r="D6" s="22" t="s">
        <v>138</v>
      </c>
      <c r="E6" s="22" t="s">
        <v>174</v>
      </c>
      <c r="F6" s="22" t="s">
        <v>0</v>
      </c>
      <c r="G6" s="19">
        <v>39729</v>
      </c>
      <c r="H6" s="19">
        <v>39749</v>
      </c>
      <c r="I6" s="15">
        <v>39762</v>
      </c>
      <c r="J6" s="24">
        <v>350000</v>
      </c>
      <c r="K6" s="22" t="s">
        <v>108</v>
      </c>
      <c r="L6" s="22" t="s">
        <v>175</v>
      </c>
      <c r="M6" s="25">
        <v>213500</v>
      </c>
      <c r="N6" s="25">
        <v>24</v>
      </c>
      <c r="O6" s="26">
        <v>17791.6666666667</v>
      </c>
      <c r="P6" s="26">
        <v>106750</v>
      </c>
      <c r="Q6" s="26">
        <v>88958.3333333333</v>
      </c>
      <c r="R6" s="26">
        <v>0</v>
      </c>
      <c r="S6" s="26">
        <v>0</v>
      </c>
      <c r="T6" s="26">
        <v>0</v>
      </c>
      <c r="U6" s="26">
        <v>0</v>
      </c>
      <c r="V6" s="26">
        <v>0</v>
      </c>
    </row>
    <row r="7" spans="1:22" ht="75" hidden="1">
      <c r="A7" s="22" t="s">
        <v>38</v>
      </c>
      <c r="B7" s="22" t="s">
        <v>153</v>
      </c>
      <c r="C7" s="23" t="s">
        <v>107</v>
      </c>
      <c r="D7" s="22" t="s">
        <v>154</v>
      </c>
      <c r="E7" s="22" t="s">
        <v>155</v>
      </c>
      <c r="F7" s="22" t="s">
        <v>0</v>
      </c>
      <c r="G7" s="19">
        <v>39735</v>
      </c>
      <c r="H7" s="19">
        <v>39776</v>
      </c>
      <c r="I7" s="15">
        <v>39896</v>
      </c>
      <c r="J7" s="24">
        <v>1500000</v>
      </c>
      <c r="K7" s="22" t="s">
        <v>108</v>
      </c>
      <c r="L7" s="22" t="s">
        <v>156</v>
      </c>
      <c r="M7" s="25">
        <v>885000</v>
      </c>
      <c r="N7" s="25">
        <v>60</v>
      </c>
      <c r="O7" s="26">
        <v>0</v>
      </c>
      <c r="P7" s="26">
        <v>147500</v>
      </c>
      <c r="Q7" s="26">
        <v>177000</v>
      </c>
      <c r="R7" s="26">
        <v>177000</v>
      </c>
      <c r="S7" s="26">
        <v>177000</v>
      </c>
      <c r="T7" s="26">
        <v>177000</v>
      </c>
      <c r="U7" s="26">
        <v>29500</v>
      </c>
      <c r="V7" s="26">
        <v>0</v>
      </c>
    </row>
    <row r="8" spans="1:22" ht="45" hidden="1">
      <c r="A8" s="22" t="s">
        <v>38</v>
      </c>
      <c r="B8" s="22" t="s">
        <v>99</v>
      </c>
      <c r="C8" s="23" t="s">
        <v>81</v>
      </c>
      <c r="D8" s="22" t="s">
        <v>100</v>
      </c>
      <c r="E8" s="22" t="s">
        <v>101</v>
      </c>
      <c r="F8" s="22" t="s">
        <v>0</v>
      </c>
      <c r="G8" s="20" t="s">
        <v>182</v>
      </c>
      <c r="H8" s="19">
        <v>39783</v>
      </c>
      <c r="I8" s="15">
        <v>39845</v>
      </c>
      <c r="J8" s="24">
        <v>11000000</v>
      </c>
      <c r="K8" s="22" t="s">
        <v>87</v>
      </c>
      <c r="L8" s="22" t="s">
        <v>60</v>
      </c>
      <c r="M8" s="25">
        <v>4950000</v>
      </c>
      <c r="N8" s="25">
        <v>47</v>
      </c>
      <c r="O8" s="26">
        <v>0</v>
      </c>
      <c r="P8" s="26">
        <v>1158510.63829787</v>
      </c>
      <c r="Q8" s="26">
        <v>1263829.78723404</v>
      </c>
      <c r="R8" s="26">
        <v>1263829.78723404</v>
      </c>
      <c r="S8" s="26">
        <v>1263829.78723404</v>
      </c>
      <c r="T8" s="26">
        <v>0</v>
      </c>
      <c r="U8" s="26">
        <v>0</v>
      </c>
      <c r="V8" s="26">
        <v>0</v>
      </c>
    </row>
    <row r="9" spans="1:22" ht="45" hidden="1">
      <c r="A9" s="22" t="s">
        <v>38</v>
      </c>
      <c r="B9" s="22" t="s">
        <v>115</v>
      </c>
      <c r="C9" s="23" t="s">
        <v>81</v>
      </c>
      <c r="D9" s="22" t="s">
        <v>116</v>
      </c>
      <c r="E9" s="22" t="s">
        <v>117</v>
      </c>
      <c r="F9" s="22" t="s">
        <v>0</v>
      </c>
      <c r="G9" s="20" t="s">
        <v>182</v>
      </c>
      <c r="H9" s="19">
        <v>39783</v>
      </c>
      <c r="I9" s="15">
        <v>39818</v>
      </c>
      <c r="J9" s="24">
        <v>4000000</v>
      </c>
      <c r="K9" s="22" t="s">
        <v>87</v>
      </c>
      <c r="L9" s="22" t="s">
        <v>118</v>
      </c>
      <c r="M9" s="25">
        <v>1620000</v>
      </c>
      <c r="N9" s="25">
        <v>0</v>
      </c>
      <c r="O9" s="26">
        <v>0</v>
      </c>
      <c r="P9" s="16"/>
      <c r="Q9" s="26">
        <v>0</v>
      </c>
      <c r="R9" s="26">
        <v>0</v>
      </c>
      <c r="S9" s="26">
        <v>0</v>
      </c>
      <c r="T9" s="26">
        <v>0</v>
      </c>
      <c r="U9" s="26">
        <v>0</v>
      </c>
      <c r="V9" s="26">
        <v>0</v>
      </c>
    </row>
    <row r="10" spans="1:22" ht="30" hidden="1">
      <c r="A10" s="22" t="s">
        <v>38</v>
      </c>
      <c r="B10" s="22" t="s">
        <v>129</v>
      </c>
      <c r="C10" s="23" t="s">
        <v>81</v>
      </c>
      <c r="D10" s="22" t="s">
        <v>82</v>
      </c>
      <c r="E10" s="22" t="s">
        <v>130</v>
      </c>
      <c r="F10" s="22" t="s">
        <v>0</v>
      </c>
      <c r="G10" s="20" t="s">
        <v>182</v>
      </c>
      <c r="H10" s="19">
        <v>39783</v>
      </c>
      <c r="I10" s="15">
        <v>39818</v>
      </c>
      <c r="J10" s="24">
        <v>1700000</v>
      </c>
      <c r="K10" s="22" t="s">
        <v>118</v>
      </c>
      <c r="L10" s="22" t="s">
        <v>131</v>
      </c>
      <c r="M10" s="25">
        <v>328950</v>
      </c>
      <c r="N10" s="25">
        <v>0</v>
      </c>
      <c r="O10" s="26">
        <v>0</v>
      </c>
      <c r="P10" s="16"/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</row>
    <row r="11" spans="1:22" ht="30" hidden="1">
      <c r="A11" s="22" t="s">
        <v>38</v>
      </c>
      <c r="B11" s="22" t="s">
        <v>157</v>
      </c>
      <c r="C11" s="23" t="s">
        <v>107</v>
      </c>
      <c r="D11" s="22" t="s">
        <v>82</v>
      </c>
      <c r="E11" s="22" t="s">
        <v>158</v>
      </c>
      <c r="F11" s="22" t="s">
        <v>0</v>
      </c>
      <c r="G11" s="19">
        <v>39737</v>
      </c>
      <c r="H11" s="19">
        <v>39773</v>
      </c>
      <c r="I11" s="15">
        <v>39825</v>
      </c>
      <c r="J11" s="24">
        <v>1144000</v>
      </c>
      <c r="K11" s="22" t="s">
        <v>108</v>
      </c>
      <c r="L11" s="22" t="s">
        <v>92</v>
      </c>
      <c r="M11" s="25">
        <v>640640</v>
      </c>
      <c r="N11" s="25">
        <v>12</v>
      </c>
      <c r="O11" s="26">
        <v>0</v>
      </c>
      <c r="P11" s="26">
        <v>640640</v>
      </c>
      <c r="Q11" s="26">
        <v>0</v>
      </c>
      <c r="R11" s="26">
        <v>0</v>
      </c>
      <c r="S11" s="26">
        <v>0</v>
      </c>
      <c r="T11" s="26">
        <v>0</v>
      </c>
      <c r="U11" s="26">
        <v>0</v>
      </c>
      <c r="V11" s="26">
        <v>0</v>
      </c>
    </row>
    <row r="12" spans="1:22" ht="60" hidden="1">
      <c r="A12" s="22" t="s">
        <v>38</v>
      </c>
      <c r="B12" s="22" t="s">
        <v>106</v>
      </c>
      <c r="C12" s="23" t="s">
        <v>107</v>
      </c>
      <c r="D12" s="22" t="s">
        <v>82</v>
      </c>
      <c r="E12" s="22" t="s">
        <v>6</v>
      </c>
      <c r="F12" s="22" t="s">
        <v>0</v>
      </c>
      <c r="G12" s="19">
        <v>39745</v>
      </c>
      <c r="H12" s="19">
        <v>39779</v>
      </c>
      <c r="I12" s="15">
        <v>39888</v>
      </c>
      <c r="J12" s="24">
        <v>6000000</v>
      </c>
      <c r="K12" s="22" t="s">
        <v>108</v>
      </c>
      <c r="L12" s="22" t="s">
        <v>60</v>
      </c>
      <c r="M12" s="25">
        <v>3000000</v>
      </c>
      <c r="N12" s="25">
        <v>8</v>
      </c>
      <c r="O12" s="26">
        <v>0</v>
      </c>
      <c r="P12" s="26">
        <v>3000000</v>
      </c>
      <c r="Q12" s="26">
        <v>0</v>
      </c>
      <c r="R12" s="26">
        <v>0</v>
      </c>
      <c r="S12" s="26">
        <v>0</v>
      </c>
      <c r="T12" s="26">
        <v>0</v>
      </c>
      <c r="U12" s="26">
        <v>0</v>
      </c>
      <c r="V12" s="26">
        <v>0</v>
      </c>
    </row>
    <row r="13" spans="1:23" ht="30">
      <c r="A13" s="22" t="s">
        <v>38</v>
      </c>
      <c r="B13" s="22" t="s">
        <v>88</v>
      </c>
      <c r="C13" s="23" t="s">
        <v>48</v>
      </c>
      <c r="D13" s="22" t="s">
        <v>89</v>
      </c>
      <c r="E13" s="22" t="s">
        <v>90</v>
      </c>
      <c r="F13" s="22" t="s">
        <v>0</v>
      </c>
      <c r="G13" s="20" t="s">
        <v>179</v>
      </c>
      <c r="H13" s="19">
        <v>39797</v>
      </c>
      <c r="I13" s="15">
        <v>39818</v>
      </c>
      <c r="J13" s="24">
        <v>30000000</v>
      </c>
      <c r="K13" s="22" t="s">
        <v>91</v>
      </c>
      <c r="L13" s="22" t="s">
        <v>92</v>
      </c>
      <c r="M13" s="25">
        <v>10920000</v>
      </c>
      <c r="N13" s="25">
        <v>35</v>
      </c>
      <c r="O13" s="26">
        <v>0</v>
      </c>
      <c r="P13" s="26">
        <v>3744000</v>
      </c>
      <c r="Q13" s="26">
        <v>3744000</v>
      </c>
      <c r="R13" s="26">
        <v>3432000</v>
      </c>
      <c r="S13" s="26">
        <v>0</v>
      </c>
      <c r="T13" s="26">
        <v>0</v>
      </c>
      <c r="U13" s="26">
        <v>0</v>
      </c>
      <c r="V13" s="26">
        <v>0</v>
      </c>
      <c r="W13" s="6">
        <f>SUM(J13*0.005)</f>
        <v>150000</v>
      </c>
    </row>
    <row r="14" spans="1:23" ht="30">
      <c r="A14" s="22" t="s">
        <v>38</v>
      </c>
      <c r="B14" s="22" t="s">
        <v>141</v>
      </c>
      <c r="C14" s="23" t="s">
        <v>81</v>
      </c>
      <c r="D14" s="22" t="s">
        <v>82</v>
      </c>
      <c r="E14" s="22" t="s">
        <v>142</v>
      </c>
      <c r="F14" s="22" t="s">
        <v>0</v>
      </c>
      <c r="G14" s="20" t="s">
        <v>190</v>
      </c>
      <c r="H14" s="19">
        <v>39797</v>
      </c>
      <c r="I14" s="15">
        <v>39904</v>
      </c>
      <c r="J14" s="24">
        <v>15000000</v>
      </c>
      <c r="K14" s="22" t="s">
        <v>87</v>
      </c>
      <c r="L14" s="22" t="s">
        <v>60</v>
      </c>
      <c r="M14" s="25">
        <v>6750000</v>
      </c>
      <c r="N14" s="25">
        <v>47</v>
      </c>
      <c r="O14" s="26">
        <v>0</v>
      </c>
      <c r="P14" s="26">
        <v>1292553.19148936</v>
      </c>
      <c r="Q14" s="26">
        <v>1723404.25531915</v>
      </c>
      <c r="R14" s="26">
        <v>1723404.25531915</v>
      </c>
      <c r="S14" s="26">
        <v>1723404.25531915</v>
      </c>
      <c r="T14" s="26">
        <v>287234.042553191</v>
      </c>
      <c r="U14" s="26">
        <v>0</v>
      </c>
      <c r="V14" s="26">
        <v>0</v>
      </c>
      <c r="W14" s="6">
        <f>SUM(J14*0.005)</f>
        <v>75000</v>
      </c>
    </row>
    <row r="15" spans="1:22" ht="60" hidden="1">
      <c r="A15" s="22" t="s">
        <v>38</v>
      </c>
      <c r="B15" s="22" t="s">
        <v>143</v>
      </c>
      <c r="C15" s="23" t="s">
        <v>81</v>
      </c>
      <c r="D15" s="22" t="s">
        <v>82</v>
      </c>
      <c r="E15" s="22" t="s">
        <v>144</v>
      </c>
      <c r="F15" s="22" t="s">
        <v>0</v>
      </c>
      <c r="G15" s="20" t="s">
        <v>190</v>
      </c>
      <c r="H15" s="19">
        <v>39783</v>
      </c>
      <c r="I15" s="15">
        <v>39934</v>
      </c>
      <c r="J15" s="24">
        <v>5000000</v>
      </c>
      <c r="K15" s="22" t="s">
        <v>91</v>
      </c>
      <c r="L15" s="22" t="s">
        <v>145</v>
      </c>
      <c r="M15" s="25">
        <v>1235000</v>
      </c>
      <c r="N15" s="25">
        <v>11</v>
      </c>
      <c r="O15" s="26">
        <v>0</v>
      </c>
      <c r="P15" s="26">
        <v>898181.818181818</v>
      </c>
      <c r="Q15" s="26">
        <v>336818.181818182</v>
      </c>
      <c r="R15" s="26">
        <v>0</v>
      </c>
      <c r="S15" s="26">
        <v>0</v>
      </c>
      <c r="T15" s="26">
        <v>0</v>
      </c>
      <c r="U15" s="26">
        <v>0</v>
      </c>
      <c r="V15" s="26">
        <v>0</v>
      </c>
    </row>
    <row r="16" spans="1:22" ht="45" hidden="1">
      <c r="A16" s="22" t="s">
        <v>38</v>
      </c>
      <c r="B16" s="22" t="s">
        <v>146</v>
      </c>
      <c r="C16" s="23" t="s">
        <v>81</v>
      </c>
      <c r="D16" s="22" t="s">
        <v>82</v>
      </c>
      <c r="E16" s="22" t="s">
        <v>147</v>
      </c>
      <c r="F16" s="22" t="s">
        <v>0</v>
      </c>
      <c r="G16" s="20" t="s">
        <v>190</v>
      </c>
      <c r="H16" s="19">
        <v>39783</v>
      </c>
      <c r="I16" s="15">
        <v>39818</v>
      </c>
      <c r="J16" s="24">
        <v>5000000</v>
      </c>
      <c r="K16" s="22" t="s">
        <v>84</v>
      </c>
      <c r="L16" s="22" t="s">
        <v>60</v>
      </c>
      <c r="M16" s="25">
        <v>2375000</v>
      </c>
      <c r="N16" s="25">
        <v>11</v>
      </c>
      <c r="O16" s="26">
        <v>0</v>
      </c>
      <c r="P16" s="26">
        <v>2375000</v>
      </c>
      <c r="Q16" s="26">
        <v>0</v>
      </c>
      <c r="R16" s="26">
        <v>0</v>
      </c>
      <c r="S16" s="26">
        <v>0</v>
      </c>
      <c r="T16" s="26">
        <v>0</v>
      </c>
      <c r="U16" s="26">
        <v>0</v>
      </c>
      <c r="V16" s="26">
        <v>0</v>
      </c>
    </row>
    <row r="17" spans="1:23" ht="30">
      <c r="A17" s="22" t="s">
        <v>38</v>
      </c>
      <c r="B17" s="22" t="s">
        <v>148</v>
      </c>
      <c r="C17" s="23" t="s">
        <v>81</v>
      </c>
      <c r="D17" s="22" t="s">
        <v>82</v>
      </c>
      <c r="E17" s="22" t="s">
        <v>149</v>
      </c>
      <c r="F17" s="22" t="s">
        <v>0</v>
      </c>
      <c r="G17" s="20" t="s">
        <v>190</v>
      </c>
      <c r="H17" s="19">
        <v>39798</v>
      </c>
      <c r="I17" s="15">
        <v>39833</v>
      </c>
      <c r="J17" s="24">
        <v>4500000</v>
      </c>
      <c r="K17" s="22" t="s">
        <v>84</v>
      </c>
      <c r="L17" s="22" t="s">
        <v>60</v>
      </c>
      <c r="M17" s="25">
        <v>2137500</v>
      </c>
      <c r="N17" s="25">
        <v>1</v>
      </c>
      <c r="O17" s="26">
        <v>0</v>
      </c>
      <c r="P17" s="26">
        <v>2137500</v>
      </c>
      <c r="Q17" s="26">
        <v>0</v>
      </c>
      <c r="R17" s="26">
        <v>0</v>
      </c>
      <c r="S17" s="26">
        <v>0</v>
      </c>
      <c r="T17" s="26">
        <v>0</v>
      </c>
      <c r="U17" s="26">
        <v>0</v>
      </c>
      <c r="V17" s="26">
        <v>0</v>
      </c>
      <c r="W17" s="6">
        <f>SUM(J17*0.005)</f>
        <v>22500</v>
      </c>
    </row>
    <row r="18" spans="1:22" ht="45" hidden="1">
      <c r="A18" s="22" t="s">
        <v>38</v>
      </c>
      <c r="B18" s="22" t="s">
        <v>159</v>
      </c>
      <c r="C18" s="23" t="s">
        <v>39</v>
      </c>
      <c r="D18" s="22" t="s">
        <v>160</v>
      </c>
      <c r="E18" s="22" t="s">
        <v>161</v>
      </c>
      <c r="F18" s="22" t="s">
        <v>0</v>
      </c>
      <c r="G18" s="20" t="s">
        <v>190</v>
      </c>
      <c r="H18" s="19">
        <v>39770</v>
      </c>
      <c r="I18" s="15">
        <v>39783</v>
      </c>
      <c r="J18" s="24">
        <v>1000000</v>
      </c>
      <c r="K18" s="22" t="s">
        <v>60</v>
      </c>
      <c r="L18" s="22" t="s">
        <v>162</v>
      </c>
      <c r="M18" s="25">
        <v>210000</v>
      </c>
      <c r="N18" s="25">
        <v>59</v>
      </c>
      <c r="O18" s="26">
        <v>3559.32203389831</v>
      </c>
      <c r="P18" s="26">
        <v>42711.8644067797</v>
      </c>
      <c r="Q18" s="26">
        <v>42711.8644067797</v>
      </c>
      <c r="R18" s="26">
        <v>42711.8644067797</v>
      </c>
      <c r="S18" s="26">
        <v>42711.8644067797</v>
      </c>
      <c r="T18" s="26">
        <v>35593.2203389831</v>
      </c>
      <c r="U18" s="26">
        <v>0</v>
      </c>
      <c r="V18" s="26">
        <v>0</v>
      </c>
    </row>
    <row r="19" spans="1:22" ht="30" hidden="1">
      <c r="A19" s="22" t="s">
        <v>38</v>
      </c>
      <c r="B19" s="22" t="s">
        <v>163</v>
      </c>
      <c r="C19" s="23" t="s">
        <v>39</v>
      </c>
      <c r="D19" s="22" t="s">
        <v>164</v>
      </c>
      <c r="E19" s="22" t="s">
        <v>165</v>
      </c>
      <c r="F19" s="22" t="s">
        <v>0</v>
      </c>
      <c r="G19" s="20" t="s">
        <v>190</v>
      </c>
      <c r="H19" s="19">
        <v>39822</v>
      </c>
      <c r="I19" s="15">
        <v>39836</v>
      </c>
      <c r="J19" s="24">
        <v>750000</v>
      </c>
      <c r="K19" s="22" t="s">
        <v>84</v>
      </c>
      <c r="L19" s="22" t="s">
        <v>92</v>
      </c>
      <c r="M19" s="25">
        <v>399000</v>
      </c>
      <c r="N19" s="25">
        <v>48</v>
      </c>
      <c r="O19" s="26">
        <v>0</v>
      </c>
      <c r="P19" s="26">
        <v>99750</v>
      </c>
      <c r="Q19" s="26">
        <v>99750</v>
      </c>
      <c r="R19" s="26">
        <v>99750</v>
      </c>
      <c r="S19" s="26">
        <v>99750</v>
      </c>
      <c r="T19" s="26">
        <v>0</v>
      </c>
      <c r="U19" s="26">
        <v>0</v>
      </c>
      <c r="V19" s="26">
        <v>0</v>
      </c>
    </row>
    <row r="20" spans="1:22" ht="30" hidden="1">
      <c r="A20" s="22" t="s">
        <v>38</v>
      </c>
      <c r="B20" s="22" t="s">
        <v>166</v>
      </c>
      <c r="C20" s="23" t="s">
        <v>39</v>
      </c>
      <c r="D20" s="22" t="s">
        <v>164</v>
      </c>
      <c r="E20" s="22" t="s">
        <v>167</v>
      </c>
      <c r="F20" s="22" t="s">
        <v>0</v>
      </c>
      <c r="G20" s="20" t="s">
        <v>190</v>
      </c>
      <c r="H20" s="19">
        <v>39822</v>
      </c>
      <c r="I20" s="15">
        <v>39836</v>
      </c>
      <c r="J20" s="24">
        <v>600000</v>
      </c>
      <c r="K20" s="22" t="s">
        <v>84</v>
      </c>
      <c r="L20" s="22" t="s">
        <v>168</v>
      </c>
      <c r="M20" s="25">
        <v>313500</v>
      </c>
      <c r="N20" s="25">
        <v>47</v>
      </c>
      <c r="O20" s="26">
        <v>0</v>
      </c>
      <c r="P20" s="26">
        <v>80042.5531914894</v>
      </c>
      <c r="Q20" s="26">
        <v>80042.5531914894</v>
      </c>
      <c r="R20" s="26">
        <v>80042.5531914894</v>
      </c>
      <c r="S20" s="26">
        <v>73372.3404255319</v>
      </c>
      <c r="T20" s="26">
        <v>0</v>
      </c>
      <c r="U20" s="26">
        <v>0</v>
      </c>
      <c r="V20" s="26">
        <v>0</v>
      </c>
    </row>
    <row r="21" spans="1:22" ht="30" hidden="1">
      <c r="A21" s="22" t="s">
        <v>38</v>
      </c>
      <c r="B21" s="22" t="s">
        <v>171</v>
      </c>
      <c r="C21" s="23" t="s">
        <v>39</v>
      </c>
      <c r="D21" s="22" t="s">
        <v>164</v>
      </c>
      <c r="E21" s="22" t="s">
        <v>172</v>
      </c>
      <c r="F21" s="22" t="s">
        <v>0</v>
      </c>
      <c r="G21" s="20" t="s">
        <v>190</v>
      </c>
      <c r="H21" s="19">
        <v>39822</v>
      </c>
      <c r="I21" s="15">
        <v>39836</v>
      </c>
      <c r="J21" s="24">
        <v>350000</v>
      </c>
      <c r="K21" s="22" t="s">
        <v>84</v>
      </c>
      <c r="L21" s="22" t="s">
        <v>125</v>
      </c>
      <c r="M21" s="25">
        <v>179550</v>
      </c>
      <c r="N21" s="25">
        <v>23</v>
      </c>
      <c r="O21" s="26">
        <v>0</v>
      </c>
      <c r="P21" s="26">
        <v>93678.2608695652</v>
      </c>
      <c r="Q21" s="26">
        <v>85871.7391304348</v>
      </c>
      <c r="R21" s="26">
        <v>0</v>
      </c>
      <c r="S21" s="26">
        <v>0</v>
      </c>
      <c r="T21" s="26">
        <v>0</v>
      </c>
      <c r="U21" s="26">
        <v>0</v>
      </c>
      <c r="V21" s="26">
        <v>0</v>
      </c>
    </row>
    <row r="22" spans="1:22" ht="30" hidden="1">
      <c r="A22" s="22" t="s">
        <v>38</v>
      </c>
      <c r="B22" s="22" t="s">
        <v>176</v>
      </c>
      <c r="C22" s="23" t="s">
        <v>39</v>
      </c>
      <c r="D22" s="22" t="s">
        <v>152</v>
      </c>
      <c r="E22" s="22" t="s">
        <v>177</v>
      </c>
      <c r="F22" s="22" t="s">
        <v>0</v>
      </c>
      <c r="G22" s="20" t="s">
        <v>190</v>
      </c>
      <c r="H22" s="19">
        <v>39790</v>
      </c>
      <c r="I22" s="15">
        <v>39811</v>
      </c>
      <c r="J22" s="24">
        <v>300000</v>
      </c>
      <c r="K22" s="22" t="s">
        <v>84</v>
      </c>
      <c r="L22" s="22" t="s">
        <v>125</v>
      </c>
      <c r="M22" s="25">
        <v>153900</v>
      </c>
      <c r="N22" s="25">
        <v>12</v>
      </c>
      <c r="O22" s="26">
        <v>12825</v>
      </c>
      <c r="P22" s="26">
        <v>141075</v>
      </c>
      <c r="Q22" s="26">
        <v>0</v>
      </c>
      <c r="R22" s="26">
        <v>0</v>
      </c>
      <c r="S22" s="26">
        <v>0</v>
      </c>
      <c r="T22" s="26">
        <v>0</v>
      </c>
      <c r="U22" s="26">
        <v>0</v>
      </c>
      <c r="V22" s="26">
        <v>0</v>
      </c>
    </row>
    <row r="23" spans="1:22" ht="30" hidden="1">
      <c r="A23" s="22" t="s">
        <v>38</v>
      </c>
      <c r="B23" s="22" t="s">
        <v>126</v>
      </c>
      <c r="C23" s="23" t="s">
        <v>81</v>
      </c>
      <c r="D23" s="22" t="s">
        <v>82</v>
      </c>
      <c r="E23" s="22" t="s">
        <v>127</v>
      </c>
      <c r="F23" s="22" t="s">
        <v>0</v>
      </c>
      <c r="G23" s="20" t="s">
        <v>190</v>
      </c>
      <c r="H23" s="19">
        <v>39799</v>
      </c>
      <c r="I23" s="15">
        <v>39839</v>
      </c>
      <c r="J23" s="24">
        <v>3000000</v>
      </c>
      <c r="K23" s="22" t="s">
        <v>49</v>
      </c>
      <c r="L23" s="22" t="s">
        <v>128</v>
      </c>
      <c r="M23" s="25">
        <v>1485000</v>
      </c>
      <c r="N23" s="25">
        <v>35</v>
      </c>
      <c r="O23" s="26">
        <v>0</v>
      </c>
      <c r="P23" s="26">
        <v>509142.857142857</v>
      </c>
      <c r="Q23" s="26">
        <v>509142.857142857</v>
      </c>
      <c r="R23" s="26">
        <v>466714.285714286</v>
      </c>
      <c r="S23" s="26">
        <v>0</v>
      </c>
      <c r="T23" s="26">
        <v>0</v>
      </c>
      <c r="U23" s="26">
        <v>0</v>
      </c>
      <c r="V23" s="26">
        <v>0</v>
      </c>
    </row>
    <row r="24" spans="1:23" ht="75">
      <c r="A24" s="22" t="s">
        <v>38</v>
      </c>
      <c r="B24" s="22" t="s">
        <v>96</v>
      </c>
      <c r="C24" s="23" t="s">
        <v>81</v>
      </c>
      <c r="D24" s="22" t="s">
        <v>82</v>
      </c>
      <c r="E24" s="22" t="s">
        <v>97</v>
      </c>
      <c r="F24" s="22" t="s">
        <v>0</v>
      </c>
      <c r="G24" s="20" t="s">
        <v>181</v>
      </c>
      <c r="H24" s="19">
        <v>39825</v>
      </c>
      <c r="I24" s="15">
        <v>39853</v>
      </c>
      <c r="J24" s="24">
        <v>20000000</v>
      </c>
      <c r="K24" s="22" t="s">
        <v>60</v>
      </c>
      <c r="L24" s="22" t="s">
        <v>98</v>
      </c>
      <c r="M24" s="25">
        <v>4900000</v>
      </c>
      <c r="N24" s="25">
        <v>0</v>
      </c>
      <c r="O24" s="26">
        <v>0</v>
      </c>
      <c r="P24" s="16"/>
      <c r="Q24" s="26">
        <v>0</v>
      </c>
      <c r="R24" s="26">
        <v>0</v>
      </c>
      <c r="S24" s="26">
        <v>0</v>
      </c>
      <c r="T24" s="26">
        <v>0</v>
      </c>
      <c r="U24" s="26">
        <v>0</v>
      </c>
      <c r="V24" s="26">
        <v>0</v>
      </c>
      <c r="W24" s="6">
        <f>SUM(J24*0.005)</f>
        <v>100000</v>
      </c>
    </row>
    <row r="25" spans="1:23" ht="30">
      <c r="A25" s="22" t="s">
        <v>38</v>
      </c>
      <c r="B25" s="22" t="s">
        <v>93</v>
      </c>
      <c r="C25" s="23" t="s">
        <v>48</v>
      </c>
      <c r="D25" s="22" t="s">
        <v>82</v>
      </c>
      <c r="E25" s="22" t="s">
        <v>94</v>
      </c>
      <c r="F25" s="22" t="s">
        <v>0</v>
      </c>
      <c r="G25" s="20" t="s">
        <v>180</v>
      </c>
      <c r="H25" s="19">
        <v>39839</v>
      </c>
      <c r="I25" s="15">
        <v>39965</v>
      </c>
      <c r="J25" s="24">
        <v>20000000</v>
      </c>
      <c r="K25" s="22" t="s">
        <v>95</v>
      </c>
      <c r="L25" s="22" t="s">
        <v>60</v>
      </c>
      <c r="M25" s="25">
        <v>8500000</v>
      </c>
      <c r="N25" s="25">
        <v>36</v>
      </c>
      <c r="O25" s="26">
        <v>0</v>
      </c>
      <c r="P25" s="26">
        <v>1652777.77777778</v>
      </c>
      <c r="Q25" s="26">
        <v>2833333.33333333</v>
      </c>
      <c r="R25" s="26">
        <v>2833333.33333333</v>
      </c>
      <c r="S25" s="26">
        <v>1180555.55555556</v>
      </c>
      <c r="T25" s="26">
        <v>0</v>
      </c>
      <c r="U25" s="26">
        <v>0</v>
      </c>
      <c r="V25" s="26">
        <v>0</v>
      </c>
      <c r="W25" s="6">
        <f aca="true" t="shared" si="0" ref="W25:W32">SUM(J25*0.005)</f>
        <v>100000</v>
      </c>
    </row>
    <row r="26" spans="1:23" ht="60">
      <c r="A26" s="22" t="s">
        <v>38</v>
      </c>
      <c r="B26" s="22" t="s">
        <v>80</v>
      </c>
      <c r="C26" s="23" t="s">
        <v>81</v>
      </c>
      <c r="D26" s="22" t="s">
        <v>82</v>
      </c>
      <c r="E26" s="22" t="s">
        <v>83</v>
      </c>
      <c r="F26" s="22" t="s">
        <v>0</v>
      </c>
      <c r="G26" s="20" t="s">
        <v>72</v>
      </c>
      <c r="H26" s="19">
        <v>39850</v>
      </c>
      <c r="I26" s="15">
        <v>39904</v>
      </c>
      <c r="J26" s="24">
        <v>39000000</v>
      </c>
      <c r="K26" s="22" t="s">
        <v>84</v>
      </c>
      <c r="L26" s="22" t="s">
        <v>60</v>
      </c>
      <c r="M26" s="25">
        <v>18525000</v>
      </c>
      <c r="N26" s="25">
        <v>180</v>
      </c>
      <c r="O26" s="26">
        <v>0</v>
      </c>
      <c r="P26" s="26">
        <v>926250</v>
      </c>
      <c r="Q26" s="26">
        <v>1235000</v>
      </c>
      <c r="R26" s="26">
        <v>1235000</v>
      </c>
      <c r="S26" s="26">
        <v>1235000</v>
      </c>
      <c r="T26" s="26">
        <v>1235000</v>
      </c>
      <c r="U26" s="26">
        <v>1235000</v>
      </c>
      <c r="V26" s="26">
        <v>1235000</v>
      </c>
      <c r="W26" s="6">
        <f t="shared" si="0"/>
        <v>195000</v>
      </c>
    </row>
    <row r="27" spans="1:23" ht="30">
      <c r="A27" s="22" t="s">
        <v>38</v>
      </c>
      <c r="B27" s="22" t="s">
        <v>134</v>
      </c>
      <c r="C27" s="23" t="s">
        <v>81</v>
      </c>
      <c r="D27" s="22" t="s">
        <v>82</v>
      </c>
      <c r="E27" s="22" t="s">
        <v>135</v>
      </c>
      <c r="F27" s="22" t="s">
        <v>0</v>
      </c>
      <c r="G27" s="20" t="s">
        <v>188</v>
      </c>
      <c r="H27" s="19">
        <v>39933</v>
      </c>
      <c r="I27" s="15">
        <v>39994</v>
      </c>
      <c r="J27" s="24">
        <v>25000000</v>
      </c>
      <c r="K27" s="22" t="s">
        <v>49</v>
      </c>
      <c r="L27" s="22" t="s">
        <v>136</v>
      </c>
      <c r="M27" s="25">
        <v>10687500</v>
      </c>
      <c r="N27" s="25">
        <v>11</v>
      </c>
      <c r="O27" s="26">
        <v>0</v>
      </c>
      <c r="P27" s="26">
        <v>6801136.36363636</v>
      </c>
      <c r="Q27" s="26">
        <v>3886363.63636364</v>
      </c>
      <c r="R27" s="26">
        <v>0</v>
      </c>
      <c r="S27" s="26">
        <v>0</v>
      </c>
      <c r="T27" s="26">
        <v>0</v>
      </c>
      <c r="U27" s="26">
        <v>0</v>
      </c>
      <c r="V27" s="26">
        <v>0</v>
      </c>
      <c r="W27" s="6">
        <f t="shared" si="0"/>
        <v>125000</v>
      </c>
    </row>
    <row r="28" spans="1:23" ht="30">
      <c r="A28" s="22" t="s">
        <v>38</v>
      </c>
      <c r="B28" s="22" t="s">
        <v>85</v>
      </c>
      <c r="C28" s="23" t="s">
        <v>81</v>
      </c>
      <c r="D28" s="22" t="s">
        <v>82</v>
      </c>
      <c r="E28" s="22" t="s">
        <v>1</v>
      </c>
      <c r="F28" s="22" t="s">
        <v>0</v>
      </c>
      <c r="G28" s="20" t="s">
        <v>178</v>
      </c>
      <c r="H28" s="19">
        <v>39917</v>
      </c>
      <c r="I28" s="15">
        <v>39965</v>
      </c>
      <c r="J28" s="24">
        <v>39000000</v>
      </c>
      <c r="K28" s="22" t="s">
        <v>87</v>
      </c>
      <c r="L28" s="22" t="s">
        <v>60</v>
      </c>
      <c r="M28" s="25">
        <v>17550000</v>
      </c>
      <c r="N28" s="25">
        <v>59</v>
      </c>
      <c r="O28" s="26">
        <v>0</v>
      </c>
      <c r="P28" s="26">
        <v>2082203.38983051</v>
      </c>
      <c r="Q28" s="26">
        <v>3569491.52542373</v>
      </c>
      <c r="R28" s="26">
        <v>3569491.52542373</v>
      </c>
      <c r="S28" s="26">
        <v>3569491.52542373</v>
      </c>
      <c r="T28" s="26">
        <v>3569491.52542373</v>
      </c>
      <c r="U28" s="26">
        <v>1189830.50847458</v>
      </c>
      <c r="V28" s="26">
        <v>0</v>
      </c>
      <c r="W28" s="6">
        <f t="shared" si="0"/>
        <v>195000</v>
      </c>
    </row>
    <row r="29" spans="1:23" ht="45">
      <c r="A29" s="22" t="s">
        <v>38</v>
      </c>
      <c r="B29" s="22" t="s">
        <v>109</v>
      </c>
      <c r="C29" s="23" t="s">
        <v>48</v>
      </c>
      <c r="D29" s="22" t="s">
        <v>82</v>
      </c>
      <c r="E29" s="22" t="s">
        <v>7</v>
      </c>
      <c r="F29" s="22" t="s">
        <v>0</v>
      </c>
      <c r="G29" s="20" t="s">
        <v>185</v>
      </c>
      <c r="H29" s="19">
        <v>39933</v>
      </c>
      <c r="I29" s="15">
        <v>40085</v>
      </c>
      <c r="J29" s="24">
        <v>6000000</v>
      </c>
      <c r="K29" s="22" t="s">
        <v>110</v>
      </c>
      <c r="L29" s="22" t="s">
        <v>111</v>
      </c>
      <c r="M29" s="25">
        <v>2544000</v>
      </c>
      <c r="N29" s="25">
        <v>48</v>
      </c>
      <c r="O29" s="26">
        <v>0</v>
      </c>
      <c r="P29" s="26">
        <v>212000</v>
      </c>
      <c r="Q29" s="26">
        <v>636000</v>
      </c>
      <c r="R29" s="26">
        <v>636000</v>
      </c>
      <c r="S29" s="26">
        <v>636000</v>
      </c>
      <c r="T29" s="26">
        <v>424000</v>
      </c>
      <c r="U29" s="26">
        <v>0</v>
      </c>
      <c r="V29" s="26">
        <v>0</v>
      </c>
      <c r="W29" s="6">
        <f t="shared" si="0"/>
        <v>30000</v>
      </c>
    </row>
    <row r="30" spans="1:23" ht="45">
      <c r="A30" s="22" t="s">
        <v>51</v>
      </c>
      <c r="B30" s="22" t="s">
        <v>132</v>
      </c>
      <c r="C30" s="23" t="s">
        <v>39</v>
      </c>
      <c r="D30" s="22" t="s">
        <v>40</v>
      </c>
      <c r="E30" s="22" t="s">
        <v>133</v>
      </c>
      <c r="F30" s="22" t="s">
        <v>45</v>
      </c>
      <c r="G30" s="19">
        <v>39965</v>
      </c>
      <c r="H30" s="19">
        <v>40040</v>
      </c>
      <c r="I30" s="15">
        <v>40148</v>
      </c>
      <c r="J30" s="24">
        <v>600000</v>
      </c>
      <c r="K30" s="22" t="s">
        <v>95</v>
      </c>
      <c r="L30" s="22" t="s">
        <v>128</v>
      </c>
      <c r="M30" s="25">
        <v>558000</v>
      </c>
      <c r="N30" s="25">
        <v>60</v>
      </c>
      <c r="O30" s="26">
        <v>0</v>
      </c>
      <c r="P30" s="26">
        <v>9300</v>
      </c>
      <c r="Q30" s="26">
        <v>111600</v>
      </c>
      <c r="R30" s="26">
        <v>111600</v>
      </c>
      <c r="S30" s="26">
        <v>111600</v>
      </c>
      <c r="T30" s="26">
        <v>111600</v>
      </c>
      <c r="U30" s="26">
        <v>102300</v>
      </c>
      <c r="V30" s="26">
        <v>0</v>
      </c>
      <c r="W30" s="6">
        <f>SUM(J30*0.0025)</f>
        <v>1500</v>
      </c>
    </row>
    <row r="31" spans="1:23" ht="30">
      <c r="A31" s="22" t="s">
        <v>38</v>
      </c>
      <c r="B31" s="22" t="s">
        <v>102</v>
      </c>
      <c r="C31" s="23" t="s">
        <v>39</v>
      </c>
      <c r="D31" s="22" t="s">
        <v>82</v>
      </c>
      <c r="E31" s="22" t="s">
        <v>103</v>
      </c>
      <c r="F31" s="22" t="s">
        <v>0</v>
      </c>
      <c r="G31" s="20" t="s">
        <v>183</v>
      </c>
      <c r="H31" s="19">
        <v>40087</v>
      </c>
      <c r="I31" s="15">
        <v>40118</v>
      </c>
      <c r="J31" s="24">
        <v>10000000</v>
      </c>
      <c r="K31" s="22" t="s">
        <v>84</v>
      </c>
      <c r="L31" s="22" t="s">
        <v>60</v>
      </c>
      <c r="M31" s="25">
        <v>4750000</v>
      </c>
      <c r="N31" s="25">
        <v>47</v>
      </c>
      <c r="O31" s="26">
        <v>0</v>
      </c>
      <c r="P31" s="26">
        <v>202127.659574468</v>
      </c>
      <c r="Q31" s="26">
        <v>1212765.95744681</v>
      </c>
      <c r="R31" s="26">
        <v>1212765.95744681</v>
      </c>
      <c r="S31" s="26">
        <v>1212765.95744681</v>
      </c>
      <c r="T31" s="26">
        <v>909574.468085106</v>
      </c>
      <c r="U31" s="26">
        <v>0</v>
      </c>
      <c r="V31" s="26">
        <v>0</v>
      </c>
      <c r="W31" s="6">
        <f t="shared" si="0"/>
        <v>50000</v>
      </c>
    </row>
    <row r="32" spans="1:23" ht="30">
      <c r="A32" s="22" t="s">
        <v>51</v>
      </c>
      <c r="B32" s="22" t="s">
        <v>104</v>
      </c>
      <c r="C32" s="23" t="s">
        <v>81</v>
      </c>
      <c r="D32" s="22" t="s">
        <v>82</v>
      </c>
      <c r="E32" s="22" t="s">
        <v>105</v>
      </c>
      <c r="F32" s="22" t="s">
        <v>0</v>
      </c>
      <c r="G32" s="20" t="s">
        <v>184</v>
      </c>
      <c r="H32" s="19">
        <v>40087</v>
      </c>
      <c r="I32" s="15">
        <v>40118</v>
      </c>
      <c r="J32" s="24">
        <v>7500000</v>
      </c>
      <c r="K32" s="22" t="s">
        <v>84</v>
      </c>
      <c r="L32" s="22" t="s">
        <v>60</v>
      </c>
      <c r="M32" s="25">
        <v>3562500</v>
      </c>
      <c r="N32" s="25">
        <v>47</v>
      </c>
      <c r="O32" s="26">
        <v>0</v>
      </c>
      <c r="P32" s="26">
        <v>151595.744680851</v>
      </c>
      <c r="Q32" s="26">
        <v>909574.468085106</v>
      </c>
      <c r="R32" s="26">
        <v>909574.468085106</v>
      </c>
      <c r="S32" s="26">
        <v>909574.468085106</v>
      </c>
      <c r="T32" s="26">
        <v>682180.85106383</v>
      </c>
      <c r="U32" s="26">
        <v>0</v>
      </c>
      <c r="V32" s="26">
        <v>0</v>
      </c>
      <c r="W32" s="6">
        <f t="shared" si="0"/>
        <v>37500</v>
      </c>
    </row>
    <row r="33" spans="1:22" ht="30" hidden="1">
      <c r="A33" s="22" t="s">
        <v>51</v>
      </c>
      <c r="B33" s="22" t="s">
        <v>122</v>
      </c>
      <c r="C33" s="23" t="s">
        <v>48</v>
      </c>
      <c r="D33" s="22" t="s">
        <v>123</v>
      </c>
      <c r="E33" s="22" t="s">
        <v>124</v>
      </c>
      <c r="F33" s="22" t="s">
        <v>0</v>
      </c>
      <c r="G33" s="20" t="s">
        <v>187</v>
      </c>
      <c r="H33" s="20" t="s">
        <v>186</v>
      </c>
      <c r="I33" s="15">
        <v>40359</v>
      </c>
      <c r="J33" s="24">
        <v>3500000</v>
      </c>
      <c r="K33" s="22" t="s">
        <v>110</v>
      </c>
      <c r="L33" s="22" t="s">
        <v>125</v>
      </c>
      <c r="M33" s="25">
        <v>1512000</v>
      </c>
      <c r="N33" s="25">
        <v>0</v>
      </c>
      <c r="O33" s="26">
        <v>0</v>
      </c>
      <c r="P33" s="26">
        <v>0</v>
      </c>
      <c r="Q33" s="16"/>
      <c r="R33" s="26">
        <v>0</v>
      </c>
      <c r="S33" s="26">
        <v>0</v>
      </c>
      <c r="T33" s="26">
        <v>0</v>
      </c>
      <c r="U33" s="26">
        <v>0</v>
      </c>
      <c r="V33" s="26">
        <v>0</v>
      </c>
    </row>
    <row r="34" spans="1:22" ht="30" hidden="1">
      <c r="A34" s="22" t="s">
        <v>51</v>
      </c>
      <c r="B34" s="22" t="s">
        <v>137</v>
      </c>
      <c r="C34" s="23" t="s">
        <v>48</v>
      </c>
      <c r="D34" s="22" t="s">
        <v>138</v>
      </c>
      <c r="E34" s="22" t="s">
        <v>139</v>
      </c>
      <c r="F34" s="22" t="s">
        <v>0</v>
      </c>
      <c r="G34" s="20" t="s">
        <v>189</v>
      </c>
      <c r="H34" s="19">
        <v>40360</v>
      </c>
      <c r="I34" s="15">
        <v>40422</v>
      </c>
      <c r="J34" s="24">
        <v>15000000</v>
      </c>
      <c r="K34" s="22" t="s">
        <v>110</v>
      </c>
      <c r="L34" s="22" t="s">
        <v>140</v>
      </c>
      <c r="M34" s="25">
        <v>8880000</v>
      </c>
      <c r="N34" s="25">
        <v>59</v>
      </c>
      <c r="O34" s="26">
        <v>0</v>
      </c>
      <c r="P34" s="26">
        <v>0</v>
      </c>
      <c r="Q34" s="26">
        <v>602033.898305085</v>
      </c>
      <c r="R34" s="26">
        <v>1806101.69491525</v>
      </c>
      <c r="S34" s="26">
        <v>1806101.69491525</v>
      </c>
      <c r="T34" s="26">
        <v>1806101.69491525</v>
      </c>
      <c r="U34" s="26">
        <v>1806101.69491525</v>
      </c>
      <c r="V34" s="26">
        <v>1053559.3220339</v>
      </c>
    </row>
    <row r="35" spans="10:23" ht="15">
      <c r="J35" s="30">
        <f>SUM(J24:J34)</f>
        <v>185600000</v>
      </c>
      <c r="W35" s="12">
        <f>SUM(W13:W34)</f>
        <v>1081500</v>
      </c>
    </row>
    <row r="36" ht="15"/>
    <row r="37" ht="15"/>
    <row r="38" spans="1:23" ht="15">
      <c r="A38" s="222" t="s">
        <v>193</v>
      </c>
      <c r="B38" s="223"/>
      <c r="C38" s="223"/>
      <c r="D38" s="223"/>
      <c r="E38" s="223"/>
      <c r="F38" s="223"/>
      <c r="G38" s="223"/>
      <c r="H38" s="223"/>
      <c r="I38" s="223"/>
      <c r="J38" s="223"/>
      <c r="K38" s="223"/>
      <c r="L38" s="223"/>
      <c r="M38" s="223"/>
      <c r="N38" s="223"/>
      <c r="O38" s="223"/>
      <c r="P38" s="223"/>
      <c r="Q38" s="223"/>
      <c r="R38" s="223"/>
      <c r="S38" s="223"/>
      <c r="T38" s="223"/>
      <c r="U38" s="223"/>
      <c r="V38" s="223"/>
      <c r="W38" s="223"/>
    </row>
    <row r="39" spans="1:12" ht="15">
      <c r="A39" s="226" t="s">
        <v>196</v>
      </c>
      <c r="B39" s="227"/>
      <c r="C39" s="227"/>
      <c r="E39" s="17" t="s">
        <v>192</v>
      </c>
      <c r="F39" s="27">
        <v>40000</v>
      </c>
      <c r="G39"/>
      <c r="H39"/>
      <c r="I39"/>
      <c r="J39"/>
      <c r="K39"/>
      <c r="L39" t="s">
        <v>79</v>
      </c>
    </row>
    <row r="40" spans="1:12" ht="15">
      <c r="A40" s="167"/>
      <c r="B40" s="167"/>
      <c r="C40" s="167"/>
      <c r="E40" s="17" t="s">
        <v>194</v>
      </c>
      <c r="F40" s="27">
        <v>30000</v>
      </c>
      <c r="G40"/>
      <c r="H40"/>
      <c r="I40"/>
      <c r="J40"/>
      <c r="K40"/>
      <c r="L40"/>
    </row>
    <row r="41" spans="1:12" ht="15">
      <c r="A41" s="167"/>
      <c r="B41" s="167"/>
      <c r="C41" s="167"/>
      <c r="E41" s="17" t="s">
        <v>195</v>
      </c>
      <c r="F41" s="27">
        <v>5000</v>
      </c>
      <c r="G41"/>
      <c r="H41"/>
      <c r="I41"/>
      <c r="J41"/>
      <c r="K41"/>
      <c r="L41"/>
    </row>
    <row r="42" spans="1:12" ht="15">
      <c r="A42" s="167"/>
      <c r="B42" s="167"/>
      <c r="C42" s="167"/>
      <c r="E42" s="17" t="s">
        <v>226</v>
      </c>
      <c r="F42" s="27">
        <v>7000</v>
      </c>
      <c r="G42"/>
      <c r="H42"/>
      <c r="I42"/>
      <c r="J42"/>
      <c r="K42"/>
      <c r="L42"/>
    </row>
    <row r="43" spans="1:6" ht="15">
      <c r="A43" s="224" t="s">
        <v>197</v>
      </c>
      <c r="B43" s="225"/>
      <c r="C43" s="225"/>
      <c r="E43" s="17" t="s">
        <v>198</v>
      </c>
      <c r="F43" s="27">
        <v>6000</v>
      </c>
    </row>
    <row r="44" spans="5:6" ht="15">
      <c r="E44" s="17" t="s">
        <v>199</v>
      </c>
      <c r="F44" s="27">
        <v>2000</v>
      </c>
    </row>
    <row r="45" spans="5:6" ht="15">
      <c r="E45" s="17" t="s">
        <v>275</v>
      </c>
      <c r="F45" s="27">
        <v>1500</v>
      </c>
    </row>
    <row r="46" spans="5:6" ht="15">
      <c r="E46" s="17" t="s">
        <v>200</v>
      </c>
      <c r="F46" s="27">
        <v>500</v>
      </c>
    </row>
    <row r="47" spans="5:6" ht="15">
      <c r="E47" s="17" t="s">
        <v>201</v>
      </c>
      <c r="F47" s="27">
        <v>10000</v>
      </c>
    </row>
    <row r="48" ht="15">
      <c r="F48" s="31">
        <f>SUM(F39:F47)</f>
        <v>102000</v>
      </c>
    </row>
  </sheetData>
  <mergeCells count="3">
    <mergeCell ref="A38:W38"/>
    <mergeCell ref="A43:C43"/>
    <mergeCell ref="A39:C42"/>
  </mergeCells>
  <printOptions/>
  <pageMargins left="0.75" right="0.75" top="1" bottom="1" header="0.5" footer="0.5"/>
  <pageSetup horizontalDpi="525" verticalDpi="525" orientation="portrait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Z23"/>
  <sheetViews>
    <sheetView workbookViewId="0" topLeftCell="A3">
      <selection activeCell="Y22" sqref="Y22"/>
    </sheetView>
  </sheetViews>
  <sheetFormatPr defaultColWidth="9.140625" defaultRowHeight="12.75"/>
  <cols>
    <col min="1" max="1" width="11.00390625" style="17" bestFit="1" customWidth="1"/>
    <col min="2" max="2" width="8.28125" style="17" bestFit="1" customWidth="1"/>
    <col min="3" max="3" width="15.57421875" style="17" bestFit="1" customWidth="1"/>
    <col min="4" max="4" width="20.7109375" style="17" customWidth="1"/>
    <col min="5" max="5" width="33.7109375" style="17" customWidth="1"/>
    <col min="6" max="6" width="12.57421875" style="17" bestFit="1" customWidth="1"/>
    <col min="7" max="7" width="15.28125" style="17" customWidth="1"/>
    <col min="8" max="8" width="10.8515625" style="21" customWidth="1"/>
    <col min="9" max="9" width="10.7109375" style="21" hidden="1" customWidth="1"/>
    <col min="10" max="10" width="10.140625" style="21" hidden="1" customWidth="1"/>
    <col min="11" max="11" width="15.28125" style="17" customWidth="1"/>
    <col min="12" max="12" width="5.7109375" style="17" hidden="1" customWidth="1"/>
    <col min="13" max="13" width="6.00390625" style="17" hidden="1" customWidth="1"/>
    <col min="14" max="14" width="15.7109375" style="17" hidden="1" customWidth="1"/>
    <col min="15" max="15" width="18.421875" style="17" hidden="1" customWidth="1"/>
    <col min="16" max="23" width="17.57421875" style="17" hidden="1" customWidth="1"/>
    <col min="24" max="24" width="16.00390625" style="21" customWidth="1"/>
    <col min="25" max="25" width="14.57421875" style="17" customWidth="1"/>
    <col min="26" max="26" width="12.140625" style="207" customWidth="1"/>
    <col min="27" max="16384" width="9.140625" style="17" customWidth="1"/>
  </cols>
  <sheetData>
    <row r="1" spans="1:24" ht="33" customHeight="1">
      <c r="A1" s="3" t="s">
        <v>15</v>
      </c>
      <c r="B1" s="3" t="s">
        <v>16</v>
      </c>
      <c r="C1" s="3" t="s">
        <v>17</v>
      </c>
      <c r="D1" s="3" t="s">
        <v>18</v>
      </c>
      <c r="E1" s="3" t="s">
        <v>19</v>
      </c>
      <c r="F1" s="3" t="s">
        <v>20</v>
      </c>
      <c r="G1" s="3" t="s">
        <v>21</v>
      </c>
      <c r="H1" s="3" t="s">
        <v>22</v>
      </c>
      <c r="I1" s="3" t="s">
        <v>23</v>
      </c>
      <c r="J1" s="3" t="s">
        <v>24</v>
      </c>
      <c r="K1" s="3" t="s">
        <v>25</v>
      </c>
      <c r="L1" s="3" t="s">
        <v>26</v>
      </c>
      <c r="M1" s="3" t="s">
        <v>27</v>
      </c>
      <c r="N1" s="3" t="s">
        <v>28</v>
      </c>
      <c r="O1" s="3" t="s">
        <v>29</v>
      </c>
      <c r="P1" s="3" t="s">
        <v>30</v>
      </c>
      <c r="Q1" s="3" t="s">
        <v>31</v>
      </c>
      <c r="R1" s="3" t="s">
        <v>32</v>
      </c>
      <c r="S1" s="3" t="s">
        <v>33</v>
      </c>
      <c r="T1" s="3" t="s">
        <v>34</v>
      </c>
      <c r="U1" s="3" t="s">
        <v>35</v>
      </c>
      <c r="V1" s="3" t="s">
        <v>36</v>
      </c>
      <c r="W1" s="3" t="s">
        <v>37</v>
      </c>
      <c r="X1" s="8" t="s">
        <v>73</v>
      </c>
    </row>
    <row r="2" spans="1:26" s="212" customFormat="1" ht="30.75" customHeight="1">
      <c r="A2" s="196" t="s">
        <v>38</v>
      </c>
      <c r="B2" s="196" t="s">
        <v>258</v>
      </c>
      <c r="C2" s="196" t="s">
        <v>81</v>
      </c>
      <c r="D2" s="196" t="s">
        <v>228</v>
      </c>
      <c r="E2" s="196" t="s">
        <v>259</v>
      </c>
      <c r="F2" s="196" t="s">
        <v>45</v>
      </c>
      <c r="G2" s="196" t="s">
        <v>86</v>
      </c>
      <c r="H2" s="197" t="s">
        <v>181</v>
      </c>
      <c r="I2" s="202">
        <v>39782</v>
      </c>
      <c r="J2" s="202">
        <v>39812</v>
      </c>
      <c r="K2" s="210">
        <v>1875000</v>
      </c>
      <c r="L2" s="196" t="s">
        <v>260</v>
      </c>
      <c r="M2" s="196" t="s">
        <v>125</v>
      </c>
      <c r="N2" s="200">
        <v>607500</v>
      </c>
      <c r="O2" s="200">
        <v>59</v>
      </c>
      <c r="P2" s="201">
        <v>10296.6101694915</v>
      </c>
      <c r="Q2" s="201">
        <v>123559.322033898</v>
      </c>
      <c r="R2" s="201">
        <v>123559.322033898</v>
      </c>
      <c r="S2" s="201">
        <v>123559.322033898</v>
      </c>
      <c r="T2" s="201">
        <v>123559.322033898</v>
      </c>
      <c r="U2" s="201">
        <v>102966.101694915</v>
      </c>
      <c r="V2" s="201">
        <v>0</v>
      </c>
      <c r="W2" s="201">
        <v>0</v>
      </c>
      <c r="X2" s="211">
        <f>SUM(K2*0.0025)</f>
        <v>4687.5</v>
      </c>
      <c r="Z2" s="208"/>
    </row>
    <row r="3" spans="1:26" s="212" customFormat="1" ht="34.5" customHeight="1">
      <c r="A3" s="196" t="s">
        <v>38</v>
      </c>
      <c r="B3" s="196" t="s">
        <v>238</v>
      </c>
      <c r="C3" s="196" t="s">
        <v>39</v>
      </c>
      <c r="D3" s="196" t="s">
        <v>228</v>
      </c>
      <c r="E3" s="196" t="s">
        <v>239</v>
      </c>
      <c r="F3" s="196" t="s">
        <v>69</v>
      </c>
      <c r="G3" s="196" t="s">
        <v>230</v>
      </c>
      <c r="H3" s="202">
        <v>39783</v>
      </c>
      <c r="I3" s="202">
        <v>39845</v>
      </c>
      <c r="J3" s="202">
        <v>39934</v>
      </c>
      <c r="K3" s="210">
        <v>0</v>
      </c>
      <c r="L3" s="196" t="s">
        <v>42</v>
      </c>
      <c r="M3" s="196" t="s">
        <v>65</v>
      </c>
      <c r="N3" s="200">
        <v>0</v>
      </c>
      <c r="O3" s="200">
        <v>59</v>
      </c>
      <c r="P3" s="201">
        <v>0</v>
      </c>
      <c r="Q3" s="201">
        <v>0</v>
      </c>
      <c r="R3" s="201">
        <v>0</v>
      </c>
      <c r="S3" s="201">
        <v>0</v>
      </c>
      <c r="T3" s="201">
        <v>0</v>
      </c>
      <c r="U3" s="201">
        <v>0</v>
      </c>
      <c r="V3" s="201">
        <v>0</v>
      </c>
      <c r="W3" s="201">
        <v>0</v>
      </c>
      <c r="X3" s="211">
        <f aca="true" t="shared" si="0" ref="X3:X8">SUM(K3*0.0025)</f>
        <v>0</v>
      </c>
      <c r="Z3" s="209"/>
    </row>
    <row r="4" spans="1:26" s="212" customFormat="1" ht="33.75" customHeight="1">
      <c r="A4" s="196" t="s">
        <v>38</v>
      </c>
      <c r="B4" s="196" t="s">
        <v>254</v>
      </c>
      <c r="C4" s="196" t="s">
        <v>81</v>
      </c>
      <c r="D4" s="196" t="s">
        <v>228</v>
      </c>
      <c r="E4" s="196" t="s">
        <v>8</v>
      </c>
      <c r="F4" s="196" t="s">
        <v>45</v>
      </c>
      <c r="G4" s="196" t="s">
        <v>230</v>
      </c>
      <c r="H4" s="202">
        <v>39797</v>
      </c>
      <c r="I4" s="202">
        <v>39843</v>
      </c>
      <c r="J4" s="202">
        <v>39995</v>
      </c>
      <c r="K4" s="210">
        <v>2000000</v>
      </c>
      <c r="L4" s="196" t="s">
        <v>110</v>
      </c>
      <c r="M4" s="196" t="s">
        <v>255</v>
      </c>
      <c r="N4" s="200">
        <v>1480000</v>
      </c>
      <c r="O4" s="200">
        <v>59</v>
      </c>
      <c r="P4" s="201">
        <v>0</v>
      </c>
      <c r="Q4" s="201">
        <v>150508.474576271</v>
      </c>
      <c r="R4" s="201">
        <v>301016.949152542</v>
      </c>
      <c r="S4" s="201">
        <v>301016.949152542</v>
      </c>
      <c r="T4" s="201">
        <v>301016.949152542</v>
      </c>
      <c r="U4" s="201">
        <v>301016.949152542</v>
      </c>
      <c r="V4" s="201">
        <v>125423.728813559</v>
      </c>
      <c r="W4" s="201">
        <v>0</v>
      </c>
      <c r="X4" s="211">
        <f>SUM(K4*0.0025)</f>
        <v>5000</v>
      </c>
      <c r="Z4" s="208"/>
    </row>
    <row r="5" spans="1:26" s="212" customFormat="1" ht="30">
      <c r="A5" s="196" t="s">
        <v>38</v>
      </c>
      <c r="B5" s="196" t="s">
        <v>261</v>
      </c>
      <c r="C5" s="196" t="s">
        <v>81</v>
      </c>
      <c r="D5" s="196" t="s">
        <v>262</v>
      </c>
      <c r="E5" s="196" t="s">
        <v>11</v>
      </c>
      <c r="F5" s="196" t="s">
        <v>45</v>
      </c>
      <c r="G5" s="196" t="s">
        <v>230</v>
      </c>
      <c r="H5" s="197" t="s">
        <v>271</v>
      </c>
      <c r="I5" s="202">
        <v>39767</v>
      </c>
      <c r="J5" s="202">
        <v>39783</v>
      </c>
      <c r="K5" s="210">
        <v>1200000</v>
      </c>
      <c r="L5" s="196" t="s">
        <v>108</v>
      </c>
      <c r="M5" s="196" t="s">
        <v>263</v>
      </c>
      <c r="N5" s="200">
        <v>1044000</v>
      </c>
      <c r="O5" s="200">
        <v>35</v>
      </c>
      <c r="P5" s="201">
        <v>29828.5714285714</v>
      </c>
      <c r="Q5" s="201">
        <v>357942.857142857</v>
      </c>
      <c r="R5" s="201">
        <v>357942.857142857</v>
      </c>
      <c r="S5" s="201">
        <v>298285.714285714</v>
      </c>
      <c r="T5" s="201">
        <v>0</v>
      </c>
      <c r="U5" s="201">
        <v>0</v>
      </c>
      <c r="V5" s="201">
        <v>0</v>
      </c>
      <c r="W5" s="201">
        <v>0</v>
      </c>
      <c r="X5" s="211">
        <v>5000</v>
      </c>
      <c r="Z5" s="207"/>
    </row>
    <row r="6" spans="1:26" s="212" customFormat="1" ht="48" customHeight="1">
      <c r="A6" s="196" t="s">
        <v>38</v>
      </c>
      <c r="B6" s="196" t="s">
        <v>243</v>
      </c>
      <c r="C6" s="196" t="s">
        <v>48</v>
      </c>
      <c r="D6" s="196" t="s">
        <v>63</v>
      </c>
      <c r="E6" s="196" t="s">
        <v>244</v>
      </c>
      <c r="F6" s="196" t="s">
        <v>45</v>
      </c>
      <c r="G6" s="196" t="s">
        <v>230</v>
      </c>
      <c r="H6" s="202">
        <v>39859</v>
      </c>
      <c r="I6" s="202">
        <v>39933</v>
      </c>
      <c r="J6" s="202">
        <v>39994</v>
      </c>
      <c r="K6" s="210">
        <v>10000000</v>
      </c>
      <c r="L6" s="196" t="s">
        <v>60</v>
      </c>
      <c r="M6" s="196" t="s">
        <v>245</v>
      </c>
      <c r="N6" s="200">
        <v>600000</v>
      </c>
      <c r="O6" s="200">
        <v>60</v>
      </c>
      <c r="P6" s="201">
        <v>0</v>
      </c>
      <c r="Q6" s="201">
        <v>70000</v>
      </c>
      <c r="R6" s="201">
        <v>120000</v>
      </c>
      <c r="S6" s="201">
        <v>120000</v>
      </c>
      <c r="T6" s="201">
        <v>120000</v>
      </c>
      <c r="U6" s="201">
        <v>120000</v>
      </c>
      <c r="V6" s="201">
        <v>50000</v>
      </c>
      <c r="W6" s="201">
        <v>0</v>
      </c>
      <c r="X6" s="211">
        <f t="shared" si="0"/>
        <v>25000</v>
      </c>
      <c r="Z6" s="207"/>
    </row>
    <row r="7" spans="1:24" ht="30">
      <c r="A7" s="1" t="s">
        <v>272</v>
      </c>
      <c r="B7" s="1"/>
      <c r="C7" s="1" t="s">
        <v>48</v>
      </c>
      <c r="D7" s="1" t="s">
        <v>262</v>
      </c>
      <c r="E7" s="1" t="s">
        <v>273</v>
      </c>
      <c r="F7" s="1" t="s">
        <v>45</v>
      </c>
      <c r="G7" s="1" t="s">
        <v>86</v>
      </c>
      <c r="H7" s="2">
        <v>39845</v>
      </c>
      <c r="I7" s="2"/>
      <c r="J7" s="2"/>
      <c r="K7" s="50">
        <v>5000000</v>
      </c>
      <c r="L7" s="1"/>
      <c r="M7" s="1"/>
      <c r="N7" s="9"/>
      <c r="O7" s="9"/>
      <c r="P7" s="10"/>
      <c r="Q7" s="10"/>
      <c r="R7" s="10"/>
      <c r="S7" s="10"/>
      <c r="T7" s="10"/>
      <c r="U7" s="10"/>
      <c r="V7" s="10"/>
      <c r="W7" s="10"/>
      <c r="X7" s="51">
        <f>SUM(K7*0.0025)</f>
        <v>12500</v>
      </c>
    </row>
    <row r="8" spans="1:24" ht="45.75" customHeight="1">
      <c r="A8" s="1" t="s">
        <v>38</v>
      </c>
      <c r="B8" s="1" t="s">
        <v>252</v>
      </c>
      <c r="C8" s="1" t="s">
        <v>48</v>
      </c>
      <c r="D8" s="1" t="s">
        <v>228</v>
      </c>
      <c r="E8" s="1" t="s">
        <v>253</v>
      </c>
      <c r="F8" s="1" t="s">
        <v>45</v>
      </c>
      <c r="G8" s="1" t="s">
        <v>230</v>
      </c>
      <c r="H8" s="2">
        <v>39948</v>
      </c>
      <c r="I8" s="2">
        <v>39994</v>
      </c>
      <c r="J8" s="2">
        <v>40081</v>
      </c>
      <c r="K8" s="50">
        <v>5500000</v>
      </c>
      <c r="L8" s="1" t="s">
        <v>118</v>
      </c>
      <c r="M8" s="1" t="s">
        <v>61</v>
      </c>
      <c r="N8" s="9">
        <v>668250</v>
      </c>
      <c r="O8" s="9">
        <v>59</v>
      </c>
      <c r="P8" s="10">
        <v>0</v>
      </c>
      <c r="Q8" s="10">
        <v>45305.0847457627</v>
      </c>
      <c r="R8" s="10">
        <v>135915.254237288</v>
      </c>
      <c r="S8" s="10">
        <v>135915.254237288</v>
      </c>
      <c r="T8" s="10">
        <v>135915.254237288</v>
      </c>
      <c r="U8" s="10">
        <v>135915.254237288</v>
      </c>
      <c r="V8" s="10">
        <v>79283.8983050847</v>
      </c>
      <c r="W8" s="10">
        <v>0</v>
      </c>
      <c r="X8" s="11">
        <f t="shared" si="0"/>
        <v>13750</v>
      </c>
    </row>
    <row r="9" spans="1:24" ht="30" hidden="1">
      <c r="A9" s="45" t="s">
        <v>38</v>
      </c>
      <c r="B9" s="45" t="s">
        <v>246</v>
      </c>
      <c r="C9" s="45" t="s">
        <v>48</v>
      </c>
      <c r="D9" s="45" t="s">
        <v>228</v>
      </c>
      <c r="E9" s="45" t="s">
        <v>247</v>
      </c>
      <c r="F9" s="45" t="s">
        <v>0</v>
      </c>
      <c r="G9" s="45" t="s">
        <v>230</v>
      </c>
      <c r="H9" s="46">
        <v>40224</v>
      </c>
      <c r="I9" s="46">
        <v>40224</v>
      </c>
      <c r="J9" s="46">
        <v>40330</v>
      </c>
      <c r="K9" s="47">
        <v>10000000</v>
      </c>
      <c r="L9" s="45" t="s">
        <v>42</v>
      </c>
      <c r="M9" s="45" t="s">
        <v>248</v>
      </c>
      <c r="N9" s="48">
        <v>775000</v>
      </c>
      <c r="O9" s="48">
        <v>59</v>
      </c>
      <c r="P9" s="49">
        <v>0</v>
      </c>
      <c r="Q9" s="49">
        <v>0</v>
      </c>
      <c r="R9" s="49">
        <v>91949.1525423729</v>
      </c>
      <c r="S9" s="49">
        <v>157627.118644068</v>
      </c>
      <c r="T9" s="49">
        <v>157627.118644068</v>
      </c>
      <c r="U9" s="49">
        <v>157627.118644068</v>
      </c>
      <c r="V9" s="49">
        <v>157627.118644068</v>
      </c>
      <c r="W9" s="49">
        <v>52542.3728813559</v>
      </c>
      <c r="X9" s="28"/>
    </row>
    <row r="10" spans="1:24" ht="30" hidden="1">
      <c r="A10" s="22" t="s">
        <v>38</v>
      </c>
      <c r="B10" s="22" t="s">
        <v>240</v>
      </c>
      <c r="C10" s="22" t="s">
        <v>39</v>
      </c>
      <c r="D10" s="22" t="s">
        <v>241</v>
      </c>
      <c r="E10" s="22" t="s">
        <v>242</v>
      </c>
      <c r="F10" s="22" t="s">
        <v>45</v>
      </c>
      <c r="G10" s="16"/>
      <c r="H10" s="19">
        <v>40238</v>
      </c>
      <c r="I10" s="19">
        <v>40299</v>
      </c>
      <c r="J10" s="19">
        <v>40391</v>
      </c>
      <c r="K10" s="44">
        <v>12500000</v>
      </c>
      <c r="L10" s="22" t="s">
        <v>46</v>
      </c>
      <c r="M10" s="22" t="s">
        <v>65</v>
      </c>
      <c r="N10" s="25">
        <v>0</v>
      </c>
      <c r="O10" s="25">
        <v>0</v>
      </c>
      <c r="P10" s="26">
        <v>0</v>
      </c>
      <c r="Q10" s="26">
        <v>0</v>
      </c>
      <c r="R10" s="16"/>
      <c r="S10" s="26">
        <v>0</v>
      </c>
      <c r="T10" s="26">
        <v>0</v>
      </c>
      <c r="U10" s="26">
        <v>0</v>
      </c>
      <c r="V10" s="26">
        <v>0</v>
      </c>
      <c r="W10" s="26">
        <v>0</v>
      </c>
      <c r="X10" s="28"/>
    </row>
    <row r="11" spans="1:24" ht="30" hidden="1">
      <c r="A11" s="22" t="s">
        <v>38</v>
      </c>
      <c r="B11" s="22" t="s">
        <v>235</v>
      </c>
      <c r="C11" s="22" t="s">
        <v>39</v>
      </c>
      <c r="D11" s="22" t="s">
        <v>232</v>
      </c>
      <c r="E11" s="22" t="s">
        <v>236</v>
      </c>
      <c r="F11" s="22" t="s">
        <v>0</v>
      </c>
      <c r="G11" s="22" t="s">
        <v>86</v>
      </c>
      <c r="H11" s="19">
        <v>40273</v>
      </c>
      <c r="I11" s="19">
        <v>40318</v>
      </c>
      <c r="J11" s="19">
        <v>40391</v>
      </c>
      <c r="K11" s="44">
        <v>68000000</v>
      </c>
      <c r="L11" s="22" t="s">
        <v>91</v>
      </c>
      <c r="M11" s="22" t="s">
        <v>237</v>
      </c>
      <c r="N11" s="25">
        <v>10166000</v>
      </c>
      <c r="O11" s="25">
        <v>59</v>
      </c>
      <c r="P11" s="26">
        <v>0</v>
      </c>
      <c r="Q11" s="26">
        <v>0</v>
      </c>
      <c r="R11" s="26">
        <v>861525.423728814</v>
      </c>
      <c r="S11" s="26">
        <v>2067661.01694915</v>
      </c>
      <c r="T11" s="26">
        <v>2067661.01694915</v>
      </c>
      <c r="U11" s="26">
        <v>2067661.01694915</v>
      </c>
      <c r="V11" s="26">
        <v>2067661.01694915</v>
      </c>
      <c r="W11" s="26">
        <v>1033830.50847458</v>
      </c>
      <c r="X11" s="28"/>
    </row>
    <row r="12" spans="1:24" ht="30" hidden="1">
      <c r="A12" s="22" t="s">
        <v>38</v>
      </c>
      <c r="B12" s="22" t="s">
        <v>256</v>
      </c>
      <c r="C12" s="22" t="s">
        <v>48</v>
      </c>
      <c r="D12" s="22" t="s">
        <v>44</v>
      </c>
      <c r="E12" s="22" t="s">
        <v>257</v>
      </c>
      <c r="F12" s="22" t="s">
        <v>69</v>
      </c>
      <c r="G12" s="22" t="s">
        <v>230</v>
      </c>
      <c r="H12" s="20" t="s">
        <v>270</v>
      </c>
      <c r="I12" s="19">
        <v>40589</v>
      </c>
      <c r="J12" s="19">
        <v>40695</v>
      </c>
      <c r="K12" s="44">
        <v>2500000</v>
      </c>
      <c r="L12" s="22" t="s">
        <v>42</v>
      </c>
      <c r="M12" s="22" t="s">
        <v>43</v>
      </c>
      <c r="N12" s="25">
        <v>131250</v>
      </c>
      <c r="O12" s="25">
        <v>107</v>
      </c>
      <c r="P12" s="26">
        <v>0</v>
      </c>
      <c r="Q12" s="26">
        <v>0</v>
      </c>
      <c r="R12" s="26">
        <v>0</v>
      </c>
      <c r="S12" s="26">
        <v>8586.44859813084</v>
      </c>
      <c r="T12" s="26">
        <v>14719.6261682243</v>
      </c>
      <c r="U12" s="26">
        <v>14719.6261682243</v>
      </c>
      <c r="V12" s="26">
        <v>14719.6261682243</v>
      </c>
      <c r="W12" s="26">
        <v>14719.6261682243</v>
      </c>
      <c r="X12" s="52" t="s">
        <v>280</v>
      </c>
    </row>
    <row r="13" spans="1:24" ht="30" hidden="1">
      <c r="A13" s="22" t="s">
        <v>38</v>
      </c>
      <c r="B13" s="22" t="s">
        <v>231</v>
      </c>
      <c r="C13" s="22" t="s">
        <v>48</v>
      </c>
      <c r="D13" s="22" t="s">
        <v>232</v>
      </c>
      <c r="E13" s="22" t="s">
        <v>233</v>
      </c>
      <c r="F13" s="22" t="s">
        <v>0</v>
      </c>
      <c r="G13" s="22" t="s">
        <v>230</v>
      </c>
      <c r="H13" s="19">
        <v>40558</v>
      </c>
      <c r="I13" s="19">
        <v>40589</v>
      </c>
      <c r="J13" s="19">
        <v>40908</v>
      </c>
      <c r="K13" s="44">
        <v>100000000</v>
      </c>
      <c r="L13" s="22" t="s">
        <v>91</v>
      </c>
      <c r="M13" s="22" t="s">
        <v>234</v>
      </c>
      <c r="N13" s="25">
        <v>16900000</v>
      </c>
      <c r="O13" s="25">
        <v>72</v>
      </c>
      <c r="P13" s="26">
        <v>0</v>
      </c>
      <c r="Q13" s="26">
        <v>0</v>
      </c>
      <c r="R13" s="26">
        <v>0</v>
      </c>
      <c r="S13" s="26">
        <v>234722.222222222</v>
      </c>
      <c r="T13" s="26">
        <v>2816666.66666667</v>
      </c>
      <c r="U13" s="26">
        <v>2816666.66666667</v>
      </c>
      <c r="V13" s="26">
        <v>2816666.66666667</v>
      </c>
      <c r="W13" s="26">
        <v>2816666.66666667</v>
      </c>
      <c r="X13" s="28"/>
    </row>
    <row r="14" spans="1:24" ht="30" hidden="1">
      <c r="A14" s="22" t="s">
        <v>38</v>
      </c>
      <c r="B14" s="22" t="s">
        <v>227</v>
      </c>
      <c r="C14" s="22" t="s">
        <v>39</v>
      </c>
      <c r="D14" s="22" t="s">
        <v>228</v>
      </c>
      <c r="E14" s="22" t="s">
        <v>229</v>
      </c>
      <c r="F14" s="22" t="s">
        <v>45</v>
      </c>
      <c r="G14" s="22" t="s">
        <v>230</v>
      </c>
      <c r="H14" s="20" t="s">
        <v>269</v>
      </c>
      <c r="I14" s="19">
        <v>41365</v>
      </c>
      <c r="J14" s="19">
        <v>41547</v>
      </c>
      <c r="K14" s="44">
        <v>120000000</v>
      </c>
      <c r="L14" s="22" t="s">
        <v>42</v>
      </c>
      <c r="M14" s="22" t="s">
        <v>65</v>
      </c>
      <c r="N14" s="25">
        <v>0</v>
      </c>
      <c r="O14" s="25">
        <v>71</v>
      </c>
      <c r="P14" s="26">
        <v>0</v>
      </c>
      <c r="Q14" s="26">
        <v>0</v>
      </c>
      <c r="R14" s="26">
        <v>0</v>
      </c>
      <c r="S14" s="26">
        <v>0</v>
      </c>
      <c r="T14" s="26">
        <v>0</v>
      </c>
      <c r="U14" s="26">
        <v>0</v>
      </c>
      <c r="V14" s="26">
        <v>0</v>
      </c>
      <c r="W14" s="26">
        <v>0</v>
      </c>
      <c r="X14" s="28"/>
    </row>
    <row r="15" spans="1:24" ht="60" hidden="1">
      <c r="A15" s="22" t="s">
        <v>51</v>
      </c>
      <c r="B15" s="22" t="s">
        <v>249</v>
      </c>
      <c r="C15" s="22" t="s">
        <v>81</v>
      </c>
      <c r="D15" s="22" t="s">
        <v>228</v>
      </c>
      <c r="E15" s="22" t="s">
        <v>250</v>
      </c>
      <c r="F15" s="22" t="s">
        <v>45</v>
      </c>
      <c r="G15" s="22" t="s">
        <v>86</v>
      </c>
      <c r="H15" s="20"/>
      <c r="I15" s="20"/>
      <c r="J15" s="19">
        <v>40664</v>
      </c>
      <c r="K15" s="44">
        <v>8888889</v>
      </c>
      <c r="L15" s="22" t="s">
        <v>95</v>
      </c>
      <c r="M15" s="22" t="s">
        <v>251</v>
      </c>
      <c r="N15" s="25">
        <v>5137778</v>
      </c>
      <c r="O15" s="25">
        <v>60</v>
      </c>
      <c r="P15" s="26">
        <v>0</v>
      </c>
      <c r="Q15" s="26">
        <v>0</v>
      </c>
      <c r="R15" s="26">
        <v>0</v>
      </c>
      <c r="S15" s="26">
        <v>685037.066666667</v>
      </c>
      <c r="T15" s="26">
        <v>1027555.6</v>
      </c>
      <c r="U15" s="26">
        <v>1027555.6</v>
      </c>
      <c r="V15" s="26">
        <v>1027555.6</v>
      </c>
      <c r="W15" s="26">
        <v>1027555.6</v>
      </c>
      <c r="X15" s="28"/>
    </row>
    <row r="16" spans="1:24" ht="30" hidden="1">
      <c r="A16" s="22" t="s">
        <v>38</v>
      </c>
      <c r="B16" s="22" t="s">
        <v>264</v>
      </c>
      <c r="C16" s="22" t="s">
        <v>39</v>
      </c>
      <c r="D16" s="22" t="s">
        <v>232</v>
      </c>
      <c r="E16" s="22" t="s">
        <v>265</v>
      </c>
      <c r="F16" s="22" t="s">
        <v>45</v>
      </c>
      <c r="G16" s="16"/>
      <c r="H16" s="20"/>
      <c r="I16" s="19">
        <v>40558</v>
      </c>
      <c r="J16" s="19">
        <v>40787</v>
      </c>
      <c r="K16" s="44">
        <v>700000</v>
      </c>
      <c r="L16" s="22" t="s">
        <v>60</v>
      </c>
      <c r="M16" s="22" t="s">
        <v>266</v>
      </c>
      <c r="N16" s="25">
        <v>70000</v>
      </c>
      <c r="O16" s="25">
        <v>84</v>
      </c>
      <c r="P16" s="26">
        <v>0</v>
      </c>
      <c r="Q16" s="26">
        <v>0</v>
      </c>
      <c r="R16" s="26">
        <v>0</v>
      </c>
      <c r="S16" s="26">
        <v>3333.33333333333</v>
      </c>
      <c r="T16" s="26">
        <v>10000</v>
      </c>
      <c r="U16" s="26">
        <v>10000</v>
      </c>
      <c r="V16" s="26">
        <v>10000</v>
      </c>
      <c r="W16" s="26">
        <v>10000</v>
      </c>
      <c r="X16" s="52" t="s">
        <v>276</v>
      </c>
    </row>
    <row r="17" spans="1:24" ht="30" hidden="1">
      <c r="A17" s="22" t="s">
        <v>38</v>
      </c>
      <c r="B17" s="22" t="s">
        <v>267</v>
      </c>
      <c r="C17" s="22" t="s">
        <v>39</v>
      </c>
      <c r="D17" s="22" t="s">
        <v>232</v>
      </c>
      <c r="E17" s="22" t="s">
        <v>268</v>
      </c>
      <c r="F17" s="22" t="s">
        <v>69</v>
      </c>
      <c r="G17" s="22" t="s">
        <v>230</v>
      </c>
      <c r="H17" s="20"/>
      <c r="I17" s="19">
        <v>41044</v>
      </c>
      <c r="J17" s="19">
        <v>41214</v>
      </c>
      <c r="K17" s="44">
        <v>10000000</v>
      </c>
      <c r="L17" s="22" t="s">
        <v>46</v>
      </c>
      <c r="M17" s="22" t="s">
        <v>65</v>
      </c>
      <c r="N17" s="25">
        <v>0</v>
      </c>
      <c r="O17" s="25">
        <v>83</v>
      </c>
      <c r="P17" s="26">
        <v>0</v>
      </c>
      <c r="Q17" s="26">
        <v>0</v>
      </c>
      <c r="R17" s="26">
        <v>0</v>
      </c>
      <c r="S17" s="26">
        <v>0</v>
      </c>
      <c r="T17" s="26">
        <v>0</v>
      </c>
      <c r="U17" s="26">
        <v>0</v>
      </c>
      <c r="V17" s="26">
        <v>0</v>
      </c>
      <c r="W17" s="26">
        <v>0</v>
      </c>
      <c r="X17" s="28"/>
    </row>
    <row r="18" spans="11:24" ht="15">
      <c r="K18" s="213">
        <f>SUM(K7:K8,K6,K5,K4,K2)</f>
        <v>25575000</v>
      </c>
      <c r="X18" s="32">
        <f>SUM(X2:X17)</f>
        <v>65937.5</v>
      </c>
    </row>
    <row r="19" ht="15"/>
    <row r="20" spans="1:24" ht="15">
      <c r="A20" s="222" t="s">
        <v>193</v>
      </c>
      <c r="B20" s="223"/>
      <c r="C20" s="223"/>
      <c r="D20" s="223"/>
      <c r="E20" s="223"/>
      <c r="F20" s="223"/>
      <c r="G20" s="223"/>
      <c r="H20" s="223"/>
      <c r="I20" s="223"/>
      <c r="J20" s="223"/>
      <c r="K20" s="223"/>
      <c r="L20" s="223"/>
      <c r="M20" s="223"/>
      <c r="N20" s="223"/>
      <c r="O20" s="223"/>
      <c r="P20" s="223"/>
      <c r="Q20" s="223"/>
      <c r="R20" s="223"/>
      <c r="S20" s="223"/>
      <c r="T20" s="223"/>
      <c r="U20" s="223"/>
      <c r="V20" s="223"/>
      <c r="W20" s="223"/>
      <c r="X20" s="55"/>
    </row>
    <row r="21" spans="1:23" ht="15">
      <c r="A21" s="226" t="s">
        <v>196</v>
      </c>
      <c r="B21" s="227"/>
      <c r="C21" s="227"/>
      <c r="F21" s="27">
        <v>20000</v>
      </c>
      <c r="G21"/>
      <c r="H21"/>
      <c r="I21"/>
      <c r="J21"/>
      <c r="K21"/>
      <c r="L21" t="s">
        <v>79</v>
      </c>
      <c r="W21" s="6"/>
    </row>
    <row r="22" spans="1:23" ht="15">
      <c r="A22" s="224" t="s">
        <v>197</v>
      </c>
      <c r="B22" s="225"/>
      <c r="C22" s="225"/>
      <c r="E22" s="17" t="s">
        <v>198</v>
      </c>
      <c r="F22" s="63" t="s">
        <v>281</v>
      </c>
      <c r="G22" s="21"/>
      <c r="I22" s="17"/>
      <c r="W22" s="6"/>
    </row>
    <row r="23" spans="3:23" ht="15">
      <c r="C23" s="21"/>
      <c r="F23" s="31">
        <f>SUM(F21:F22)</f>
        <v>20000</v>
      </c>
      <c r="G23" s="21"/>
      <c r="I23" s="17"/>
      <c r="W23" s="6"/>
    </row>
    <row r="25" ht="15"/>
    <row r="26" ht="15"/>
    <row r="27" ht="15"/>
  </sheetData>
  <mergeCells count="3">
    <mergeCell ref="A20:W20"/>
    <mergeCell ref="A21:C21"/>
    <mergeCell ref="A22:C22"/>
  </mergeCells>
  <printOptions/>
  <pageMargins left="0.75" right="0.75" top="1" bottom="1" header="0.5" footer="0.5"/>
  <pageSetup horizontalDpi="525" verticalDpi="525" orientation="portrait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Z15"/>
  <sheetViews>
    <sheetView workbookViewId="0" topLeftCell="A1">
      <selection activeCell="H13" sqref="H13"/>
    </sheetView>
  </sheetViews>
  <sheetFormatPr defaultColWidth="9.140625" defaultRowHeight="12.75"/>
  <cols>
    <col min="1" max="1" width="11.00390625" style="0" bestFit="1" customWidth="1"/>
    <col min="2" max="2" width="10.57421875" style="0" hidden="1" customWidth="1"/>
    <col min="3" max="3" width="15.57421875" style="0" bestFit="1" customWidth="1"/>
    <col min="4" max="4" width="20.8515625" style="0" customWidth="1"/>
    <col min="5" max="5" width="48.57421875" style="0" customWidth="1"/>
    <col min="6" max="6" width="12.57421875" style="0" bestFit="1" customWidth="1"/>
    <col min="7" max="7" width="16.00390625" style="0" hidden="1" customWidth="1"/>
    <col min="8" max="8" width="12.00390625" style="0" bestFit="1" customWidth="1"/>
    <col min="9" max="9" width="14.00390625" style="0" hidden="1" customWidth="1"/>
    <col min="10" max="10" width="16.7109375" style="0" hidden="1" customWidth="1"/>
    <col min="11" max="11" width="16.8515625" style="0" bestFit="1" customWidth="1"/>
    <col min="12" max="12" width="5.7109375" style="0" hidden="1" customWidth="1"/>
    <col min="13" max="13" width="6.00390625" style="0" hidden="1" customWidth="1"/>
    <col min="14" max="14" width="15.7109375" style="0" hidden="1" customWidth="1"/>
    <col min="15" max="15" width="18.421875" style="0" hidden="1" customWidth="1"/>
    <col min="16" max="23" width="17.57421875" style="0" hidden="1" customWidth="1"/>
    <col min="24" max="24" width="13.140625" style="6" customWidth="1"/>
  </cols>
  <sheetData>
    <row r="1" spans="1:24" ht="32.25" customHeight="1">
      <c r="A1" s="33" t="s">
        <v>15</v>
      </c>
      <c r="B1" s="33" t="s">
        <v>16</v>
      </c>
      <c r="C1" s="33" t="s">
        <v>17</v>
      </c>
      <c r="D1" s="33" t="s">
        <v>18</v>
      </c>
      <c r="E1" s="33" t="s">
        <v>19</v>
      </c>
      <c r="F1" s="33" t="s">
        <v>20</v>
      </c>
      <c r="G1" s="33" t="s">
        <v>21</v>
      </c>
      <c r="H1" s="33" t="s">
        <v>22</v>
      </c>
      <c r="I1" s="33" t="s">
        <v>23</v>
      </c>
      <c r="J1" s="33" t="s">
        <v>24</v>
      </c>
      <c r="K1" s="33" t="s">
        <v>25</v>
      </c>
      <c r="L1" s="33" t="s">
        <v>26</v>
      </c>
      <c r="M1" s="33" t="s">
        <v>27</v>
      </c>
      <c r="N1" s="33" t="s">
        <v>28</v>
      </c>
      <c r="O1" s="33" t="s">
        <v>29</v>
      </c>
      <c r="P1" s="33" t="s">
        <v>30</v>
      </c>
      <c r="Q1" s="33" t="s">
        <v>31</v>
      </c>
      <c r="R1" s="33" t="s">
        <v>32</v>
      </c>
      <c r="S1" s="33" t="s">
        <v>33</v>
      </c>
      <c r="T1" s="33" t="s">
        <v>34</v>
      </c>
      <c r="U1" s="33" t="s">
        <v>35</v>
      </c>
      <c r="V1" s="33" t="s">
        <v>36</v>
      </c>
      <c r="W1" s="33" t="s">
        <v>37</v>
      </c>
      <c r="X1" s="8" t="s">
        <v>73</v>
      </c>
    </row>
    <row r="2" spans="1:24" ht="36.75" customHeight="1">
      <c r="A2" s="34" t="s">
        <v>38</v>
      </c>
      <c r="B2" s="34" t="s">
        <v>202</v>
      </c>
      <c r="C2" s="34" t="s">
        <v>39</v>
      </c>
      <c r="D2" s="34" t="s">
        <v>203</v>
      </c>
      <c r="E2" s="34" t="s">
        <v>204</v>
      </c>
      <c r="F2" s="34" t="s">
        <v>45</v>
      </c>
      <c r="G2" s="34" t="s">
        <v>205</v>
      </c>
      <c r="H2" s="35">
        <v>40025</v>
      </c>
      <c r="I2" s="35">
        <v>40088</v>
      </c>
      <c r="J2" s="35">
        <v>40145</v>
      </c>
      <c r="K2" s="36">
        <v>5000000</v>
      </c>
      <c r="L2" s="34" t="s">
        <v>52</v>
      </c>
      <c r="M2" s="34" t="s">
        <v>206</v>
      </c>
      <c r="N2" s="37">
        <v>5632000</v>
      </c>
      <c r="O2" s="37">
        <v>83</v>
      </c>
      <c r="P2" s="38">
        <v>0</v>
      </c>
      <c r="Q2" s="38">
        <v>135710.843373494</v>
      </c>
      <c r="R2" s="38">
        <v>814265.060240964</v>
      </c>
      <c r="S2" s="38">
        <v>814265.060240964</v>
      </c>
      <c r="T2" s="38">
        <v>814265.060240964</v>
      </c>
      <c r="U2" s="38">
        <v>814265.060240964</v>
      </c>
      <c r="V2" s="38">
        <v>814265.060240964</v>
      </c>
      <c r="W2" s="38">
        <v>814265.060240964</v>
      </c>
      <c r="X2" s="11">
        <f>SUM(K2*0.005)</f>
        <v>25000</v>
      </c>
    </row>
    <row r="3" spans="1:26" ht="30">
      <c r="A3" s="34" t="s">
        <v>207</v>
      </c>
      <c r="B3" s="34" t="s">
        <v>208</v>
      </c>
      <c r="C3" s="34" t="s">
        <v>39</v>
      </c>
      <c r="D3" s="34" t="s">
        <v>209</v>
      </c>
      <c r="E3" s="34" t="s">
        <v>3</v>
      </c>
      <c r="F3" s="34" t="s">
        <v>0</v>
      </c>
      <c r="G3" s="34" t="s">
        <v>210</v>
      </c>
      <c r="H3" s="54">
        <v>39979</v>
      </c>
      <c r="I3" s="35">
        <v>39849</v>
      </c>
      <c r="J3" s="35">
        <v>39892</v>
      </c>
      <c r="K3" s="36">
        <v>14000000</v>
      </c>
      <c r="L3" s="34" t="s">
        <v>49</v>
      </c>
      <c r="M3" s="34" t="s">
        <v>65</v>
      </c>
      <c r="N3" s="37">
        <v>0</v>
      </c>
      <c r="O3" s="37">
        <v>0</v>
      </c>
      <c r="P3" s="38">
        <v>0</v>
      </c>
      <c r="Q3" s="39"/>
      <c r="R3" s="38">
        <v>0</v>
      </c>
      <c r="S3" s="38">
        <v>0</v>
      </c>
      <c r="T3" s="38">
        <v>0</v>
      </c>
      <c r="U3" s="38">
        <v>0</v>
      </c>
      <c r="V3" s="38">
        <v>0</v>
      </c>
      <c r="W3" s="38">
        <v>0</v>
      </c>
      <c r="X3" s="11">
        <f>SUM(K3*0.005)</f>
        <v>70000</v>
      </c>
      <c r="Z3" s="53"/>
    </row>
    <row r="4" spans="1:24" ht="30">
      <c r="A4" s="34" t="s">
        <v>38</v>
      </c>
      <c r="B4" s="34" t="s">
        <v>211</v>
      </c>
      <c r="C4" s="34" t="s">
        <v>39</v>
      </c>
      <c r="D4" s="34" t="s">
        <v>212</v>
      </c>
      <c r="E4" s="34" t="s">
        <v>5</v>
      </c>
      <c r="F4" s="34" t="s">
        <v>0</v>
      </c>
      <c r="G4" s="34" t="s">
        <v>210</v>
      </c>
      <c r="H4" s="35">
        <v>39969</v>
      </c>
      <c r="I4" s="35">
        <v>39999</v>
      </c>
      <c r="J4" s="35">
        <v>40057</v>
      </c>
      <c r="K4" s="36">
        <v>8910000</v>
      </c>
      <c r="L4" s="34" t="s">
        <v>49</v>
      </c>
      <c r="M4" s="34" t="s">
        <v>121</v>
      </c>
      <c r="N4" s="37">
        <v>4209975</v>
      </c>
      <c r="O4" s="37">
        <v>0</v>
      </c>
      <c r="P4" s="38">
        <v>0</v>
      </c>
      <c r="Q4" s="39"/>
      <c r="R4" s="38">
        <v>0</v>
      </c>
      <c r="S4" s="38">
        <v>0</v>
      </c>
      <c r="T4" s="38">
        <v>0</v>
      </c>
      <c r="U4" s="38">
        <v>0</v>
      </c>
      <c r="V4" s="38">
        <v>0</v>
      </c>
      <c r="W4" s="38">
        <v>0</v>
      </c>
      <c r="X4" s="11">
        <f>SUM(K4*0.005)</f>
        <v>44550</v>
      </c>
    </row>
    <row r="5" spans="1:24" ht="30">
      <c r="A5" s="34" t="s">
        <v>38</v>
      </c>
      <c r="B5" s="34" t="s">
        <v>213</v>
      </c>
      <c r="C5" s="34" t="s">
        <v>48</v>
      </c>
      <c r="D5" s="34" t="s">
        <v>214</v>
      </c>
      <c r="E5" s="34" t="s">
        <v>10</v>
      </c>
      <c r="F5" s="34" t="s">
        <v>45</v>
      </c>
      <c r="G5" s="34" t="s">
        <v>210</v>
      </c>
      <c r="H5" s="35">
        <v>39818</v>
      </c>
      <c r="I5" s="35">
        <v>39848</v>
      </c>
      <c r="J5" s="35">
        <v>39877</v>
      </c>
      <c r="K5" s="36">
        <v>1980000</v>
      </c>
      <c r="L5" s="34" t="s">
        <v>110</v>
      </c>
      <c r="M5" s="34" t="s">
        <v>215</v>
      </c>
      <c r="N5" s="37">
        <v>1013760</v>
      </c>
      <c r="O5" s="37">
        <v>12</v>
      </c>
      <c r="P5" s="38">
        <v>0</v>
      </c>
      <c r="Q5" s="38">
        <v>844800</v>
      </c>
      <c r="R5" s="38">
        <v>168960</v>
      </c>
      <c r="S5" s="38">
        <v>0</v>
      </c>
      <c r="T5" s="38">
        <v>0</v>
      </c>
      <c r="U5" s="38">
        <v>0</v>
      </c>
      <c r="V5" s="38">
        <v>0</v>
      </c>
      <c r="W5" s="38">
        <v>0</v>
      </c>
      <c r="X5" s="11">
        <f>SUM(K5*0.0025)</f>
        <v>4950</v>
      </c>
    </row>
    <row r="6" spans="1:24" ht="30">
      <c r="A6" s="34" t="s">
        <v>216</v>
      </c>
      <c r="B6" s="34" t="s">
        <v>217</v>
      </c>
      <c r="C6" s="34" t="s">
        <v>48</v>
      </c>
      <c r="D6" s="34" t="s">
        <v>218</v>
      </c>
      <c r="E6" s="34" t="s">
        <v>12</v>
      </c>
      <c r="F6" s="34" t="s">
        <v>45</v>
      </c>
      <c r="G6" s="34" t="s">
        <v>210</v>
      </c>
      <c r="H6" s="35">
        <v>39818</v>
      </c>
      <c r="I6" s="35">
        <v>39833</v>
      </c>
      <c r="J6" s="35">
        <v>39859</v>
      </c>
      <c r="K6" s="36">
        <v>148500</v>
      </c>
      <c r="L6" s="34" t="s">
        <v>95</v>
      </c>
      <c r="M6" s="34" t="s">
        <v>175</v>
      </c>
      <c r="N6" s="37">
        <v>76997</v>
      </c>
      <c r="O6" s="37">
        <v>0</v>
      </c>
      <c r="P6" s="38">
        <v>0</v>
      </c>
      <c r="Q6" s="39"/>
      <c r="R6" s="38">
        <v>0</v>
      </c>
      <c r="S6" s="38">
        <v>0</v>
      </c>
      <c r="T6" s="38">
        <v>0</v>
      </c>
      <c r="U6" s="38">
        <v>0</v>
      </c>
      <c r="V6" s="38">
        <v>0</v>
      </c>
      <c r="W6" s="38">
        <v>0</v>
      </c>
      <c r="X6" s="11">
        <f>SUM(K6*0.0025)</f>
        <v>371.25</v>
      </c>
    </row>
    <row r="7" spans="1:24" ht="15">
      <c r="A7" s="34" t="s">
        <v>38</v>
      </c>
      <c r="B7" s="34" t="s">
        <v>219</v>
      </c>
      <c r="C7" s="34" t="s">
        <v>39</v>
      </c>
      <c r="D7" s="34" t="s">
        <v>220</v>
      </c>
      <c r="E7" s="34" t="s">
        <v>13</v>
      </c>
      <c r="F7" s="34" t="s">
        <v>45</v>
      </c>
      <c r="G7" s="39"/>
      <c r="H7" s="35">
        <v>39797</v>
      </c>
      <c r="I7" s="35">
        <v>39828</v>
      </c>
      <c r="J7" s="35">
        <v>39859</v>
      </c>
      <c r="K7" s="36">
        <v>99000</v>
      </c>
      <c r="L7" s="34" t="s">
        <v>49</v>
      </c>
      <c r="M7" s="34" t="s">
        <v>65</v>
      </c>
      <c r="N7" s="37">
        <v>0</v>
      </c>
      <c r="O7" s="37">
        <v>0</v>
      </c>
      <c r="P7" s="38">
        <v>0</v>
      </c>
      <c r="Q7" s="39"/>
      <c r="R7" s="38">
        <v>0</v>
      </c>
      <c r="S7" s="38">
        <v>0</v>
      </c>
      <c r="T7" s="38">
        <v>0</v>
      </c>
      <c r="U7" s="38">
        <v>0</v>
      </c>
      <c r="V7" s="38">
        <v>0</v>
      </c>
      <c r="W7" s="38">
        <v>0</v>
      </c>
      <c r="X7" s="11">
        <f>SUM(K7*0.0025)</f>
        <v>247.5</v>
      </c>
    </row>
    <row r="8" spans="1:24" ht="33" customHeight="1">
      <c r="A8" s="34" t="s">
        <v>38</v>
      </c>
      <c r="B8" s="34" t="s">
        <v>221</v>
      </c>
      <c r="C8" s="34" t="s">
        <v>39</v>
      </c>
      <c r="D8" s="34" t="s">
        <v>222</v>
      </c>
      <c r="E8" s="34" t="s">
        <v>223</v>
      </c>
      <c r="F8" s="34" t="s">
        <v>0</v>
      </c>
      <c r="G8" s="34" t="s">
        <v>210</v>
      </c>
      <c r="H8" s="35">
        <v>40238</v>
      </c>
      <c r="I8" s="35">
        <v>40299</v>
      </c>
      <c r="J8" s="35">
        <v>40452</v>
      </c>
      <c r="K8" s="36">
        <v>12000</v>
      </c>
      <c r="L8" s="34" t="s">
        <v>46</v>
      </c>
      <c r="M8" s="34" t="s">
        <v>65</v>
      </c>
      <c r="N8" s="37">
        <v>0</v>
      </c>
      <c r="O8" s="37">
        <v>59</v>
      </c>
      <c r="P8" s="38">
        <v>0</v>
      </c>
      <c r="Q8" s="38">
        <v>0</v>
      </c>
      <c r="R8" s="38">
        <v>0</v>
      </c>
      <c r="S8" s="38">
        <v>0</v>
      </c>
      <c r="T8" s="38">
        <v>0</v>
      </c>
      <c r="U8" s="38">
        <v>0</v>
      </c>
      <c r="V8" s="38">
        <v>0</v>
      </c>
      <c r="W8" s="38">
        <v>0</v>
      </c>
      <c r="X8" s="11"/>
    </row>
    <row r="9" spans="1:24" ht="30">
      <c r="A9" s="34" t="s">
        <v>216</v>
      </c>
      <c r="B9" s="34" t="s">
        <v>224</v>
      </c>
      <c r="C9" s="34" t="s">
        <v>39</v>
      </c>
      <c r="D9" s="34" t="s">
        <v>218</v>
      </c>
      <c r="E9" s="34" t="s">
        <v>14</v>
      </c>
      <c r="F9" s="34" t="s">
        <v>45</v>
      </c>
      <c r="G9" s="34" t="s">
        <v>210</v>
      </c>
      <c r="H9" s="35">
        <v>39823</v>
      </c>
      <c r="I9" s="35">
        <v>39838</v>
      </c>
      <c r="J9" s="35">
        <v>39859</v>
      </c>
      <c r="K9" s="36">
        <v>0</v>
      </c>
      <c r="L9" s="34" t="s">
        <v>110</v>
      </c>
      <c r="M9" s="34" t="s">
        <v>65</v>
      </c>
      <c r="N9" s="37">
        <v>0</v>
      </c>
      <c r="O9" s="37">
        <v>0</v>
      </c>
      <c r="P9" s="38">
        <v>0</v>
      </c>
      <c r="Q9" s="39"/>
      <c r="R9" s="38">
        <v>0</v>
      </c>
      <c r="S9" s="38">
        <v>0</v>
      </c>
      <c r="T9" s="38">
        <v>0</v>
      </c>
      <c r="U9" s="38">
        <v>0</v>
      </c>
      <c r="V9" s="38">
        <v>0</v>
      </c>
      <c r="W9" s="38">
        <v>0</v>
      </c>
      <c r="X9" s="11"/>
    </row>
    <row r="10" spans="11:24" ht="15">
      <c r="K10" s="214">
        <f>SUM(K2:K9)</f>
        <v>30149500</v>
      </c>
      <c r="X10" s="12">
        <f>SUM(X2:X9)</f>
        <v>145118.75</v>
      </c>
    </row>
    <row r="12" spans="1:24" s="17" customFormat="1" ht="15">
      <c r="A12" s="222" t="s">
        <v>193</v>
      </c>
      <c r="B12" s="223"/>
      <c r="C12" s="223"/>
      <c r="D12" s="223"/>
      <c r="E12" s="223"/>
      <c r="F12" s="223"/>
      <c r="G12" s="223"/>
      <c r="H12" s="223"/>
      <c r="I12" s="223"/>
      <c r="J12" s="223"/>
      <c r="K12" s="223"/>
      <c r="L12" s="223"/>
      <c r="M12" s="223"/>
      <c r="N12" s="223"/>
      <c r="O12" s="223"/>
      <c r="P12" s="223"/>
      <c r="Q12" s="223"/>
      <c r="R12" s="223"/>
      <c r="S12" s="223"/>
      <c r="T12" s="223"/>
      <c r="U12" s="223"/>
      <c r="V12" s="223"/>
      <c r="W12" s="223"/>
      <c r="X12" s="6"/>
    </row>
    <row r="13" spans="1:24" s="17" customFormat="1" ht="15">
      <c r="A13" s="226" t="s">
        <v>196</v>
      </c>
      <c r="B13" s="227"/>
      <c r="C13" s="227"/>
      <c r="E13" s="28">
        <v>10000</v>
      </c>
      <c r="G13"/>
      <c r="H13"/>
      <c r="I13"/>
      <c r="J13"/>
      <c r="K13"/>
      <c r="L13" t="s">
        <v>79</v>
      </c>
      <c r="W13" s="6"/>
      <c r="X13" s="6"/>
    </row>
    <row r="14" spans="1:24" s="17" customFormat="1" ht="15">
      <c r="A14" s="224" t="s">
        <v>197</v>
      </c>
      <c r="B14" s="225"/>
      <c r="C14" s="225"/>
      <c r="D14" s="17" t="s">
        <v>198</v>
      </c>
      <c r="E14" s="63" t="s">
        <v>281</v>
      </c>
      <c r="G14" s="21"/>
      <c r="H14" s="21"/>
      <c r="J14" s="21"/>
      <c r="W14" s="6"/>
      <c r="X14" s="6"/>
    </row>
    <row r="15" spans="3:24" s="17" customFormat="1" ht="15">
      <c r="C15" s="21"/>
      <c r="E15" s="32">
        <f>SUM(E13:E14)</f>
        <v>10000</v>
      </c>
      <c r="G15" s="21"/>
      <c r="H15" s="21"/>
      <c r="J15" s="21"/>
      <c r="W15" s="6"/>
      <c r="X15" s="6"/>
    </row>
  </sheetData>
  <mergeCells count="3">
    <mergeCell ref="A12:W12"/>
    <mergeCell ref="A13:C13"/>
    <mergeCell ref="A14:C14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14"/>
  <sheetViews>
    <sheetView workbookViewId="0" topLeftCell="A1">
      <selection activeCell="AB11" sqref="AB11"/>
    </sheetView>
  </sheetViews>
  <sheetFormatPr defaultColWidth="9.140625" defaultRowHeight="12.75"/>
  <cols>
    <col min="1" max="1" width="11.00390625" style="4" bestFit="1" customWidth="1"/>
    <col min="2" max="2" width="8.28125" style="4" bestFit="1" customWidth="1"/>
    <col min="3" max="3" width="11.421875" style="4" customWidth="1"/>
    <col min="4" max="4" width="23.140625" style="4" customWidth="1"/>
    <col min="5" max="5" width="28.28125" style="4" customWidth="1"/>
    <col min="6" max="6" width="12.57421875" style="4" bestFit="1" customWidth="1"/>
    <col min="7" max="7" width="15.7109375" style="4" hidden="1" customWidth="1"/>
    <col min="8" max="8" width="12.00390625" style="5" bestFit="1" customWidth="1"/>
    <col min="9" max="9" width="11.28125" style="4" hidden="1" customWidth="1"/>
    <col min="10" max="10" width="13.28125" style="4" hidden="1" customWidth="1"/>
    <col min="11" max="11" width="12.7109375" style="5" customWidth="1"/>
    <col min="12" max="12" width="5.140625" style="4" hidden="1" customWidth="1"/>
    <col min="13" max="13" width="6.00390625" style="4" hidden="1" customWidth="1"/>
    <col min="14" max="14" width="15.7109375" style="4" hidden="1" customWidth="1"/>
    <col min="15" max="15" width="18.421875" style="4" hidden="1" customWidth="1"/>
    <col min="16" max="23" width="17.57421875" style="4" hidden="1" customWidth="1"/>
    <col min="24" max="24" width="0" style="4" hidden="1" customWidth="1"/>
    <col min="25" max="25" width="13.140625" style="6" customWidth="1"/>
    <col min="26" max="26" width="9.140625" style="4" customWidth="1"/>
    <col min="27" max="27" width="12.8515625" style="193" customWidth="1"/>
    <col min="28" max="30" width="9.140625" style="193" customWidth="1"/>
    <col min="31" max="16384" width="9.140625" style="4" customWidth="1"/>
  </cols>
  <sheetData>
    <row r="1" spans="1:25" ht="30" customHeight="1">
      <c r="A1" s="3" t="s">
        <v>15</v>
      </c>
      <c r="B1" s="3" t="s">
        <v>16</v>
      </c>
      <c r="C1" s="3" t="s">
        <v>17</v>
      </c>
      <c r="D1" s="3" t="s">
        <v>18</v>
      </c>
      <c r="E1" s="3" t="s">
        <v>19</v>
      </c>
      <c r="F1" s="3" t="s">
        <v>20</v>
      </c>
      <c r="G1" s="3" t="s">
        <v>21</v>
      </c>
      <c r="H1" s="3" t="s">
        <v>22</v>
      </c>
      <c r="I1" s="3" t="s">
        <v>23</v>
      </c>
      <c r="J1" s="3" t="s">
        <v>24</v>
      </c>
      <c r="K1" s="3" t="s">
        <v>25</v>
      </c>
      <c r="L1" s="3" t="s">
        <v>26</v>
      </c>
      <c r="M1" s="3" t="s">
        <v>27</v>
      </c>
      <c r="N1" s="3" t="s">
        <v>28</v>
      </c>
      <c r="O1" s="3" t="s">
        <v>29</v>
      </c>
      <c r="P1" s="3" t="s">
        <v>30</v>
      </c>
      <c r="Q1" s="3" t="s">
        <v>31</v>
      </c>
      <c r="R1" s="3" t="s">
        <v>32</v>
      </c>
      <c r="S1" s="3" t="s">
        <v>33</v>
      </c>
      <c r="T1" s="3" t="s">
        <v>34</v>
      </c>
      <c r="U1" s="3" t="s">
        <v>35</v>
      </c>
      <c r="V1" s="3" t="s">
        <v>36</v>
      </c>
      <c r="W1" s="3" t="s">
        <v>37</v>
      </c>
      <c r="X1" s="7"/>
      <c r="Y1" s="8" t="s">
        <v>73</v>
      </c>
    </row>
    <row r="2" spans="1:27" ht="30">
      <c r="A2" s="196" t="s">
        <v>38</v>
      </c>
      <c r="B2" s="196" t="s">
        <v>47</v>
      </c>
      <c r="C2" s="196" t="s">
        <v>48</v>
      </c>
      <c r="D2" s="196" t="s">
        <v>44</v>
      </c>
      <c r="E2" s="196" t="s">
        <v>9</v>
      </c>
      <c r="F2" s="196" t="s">
        <v>45</v>
      </c>
      <c r="G2" s="196" t="s">
        <v>41</v>
      </c>
      <c r="H2" s="204" t="s">
        <v>72</v>
      </c>
      <c r="I2" s="198">
        <v>39828</v>
      </c>
      <c r="J2" s="198">
        <v>39934</v>
      </c>
      <c r="K2" s="199">
        <v>0</v>
      </c>
      <c r="L2" s="196" t="s">
        <v>49</v>
      </c>
      <c r="M2" s="196" t="s">
        <v>50</v>
      </c>
      <c r="N2" s="200">
        <v>896400</v>
      </c>
      <c r="O2" s="200">
        <v>60</v>
      </c>
      <c r="P2" s="201">
        <v>0</v>
      </c>
      <c r="Q2" s="201">
        <v>119520</v>
      </c>
      <c r="R2" s="201">
        <v>179280</v>
      </c>
      <c r="S2" s="201">
        <v>179280</v>
      </c>
      <c r="T2" s="201">
        <v>179280</v>
      </c>
      <c r="U2" s="201">
        <v>179280</v>
      </c>
      <c r="V2" s="201">
        <v>59760</v>
      </c>
      <c r="W2" s="201">
        <v>0</v>
      </c>
      <c r="X2" s="205"/>
      <c r="Y2" s="206">
        <f>SUM(K2*0.0025)</f>
        <v>0</v>
      </c>
      <c r="AA2" s="194"/>
    </row>
    <row r="3" spans="1:25" ht="45">
      <c r="A3" s="196" t="s">
        <v>38</v>
      </c>
      <c r="B3" s="196" t="s">
        <v>59</v>
      </c>
      <c r="C3" s="196" t="s">
        <v>48</v>
      </c>
      <c r="D3" s="196" t="s">
        <v>44</v>
      </c>
      <c r="E3" s="196" t="s">
        <v>4</v>
      </c>
      <c r="F3" s="196" t="s">
        <v>45</v>
      </c>
      <c r="G3" s="196" t="s">
        <v>41</v>
      </c>
      <c r="H3" s="204" t="s">
        <v>277</v>
      </c>
      <c r="I3" s="198">
        <v>39859</v>
      </c>
      <c r="J3" s="198">
        <v>40026</v>
      </c>
      <c r="K3" s="199">
        <v>5000000</v>
      </c>
      <c r="L3" s="196" t="s">
        <v>60</v>
      </c>
      <c r="M3" s="196" t="s">
        <v>61</v>
      </c>
      <c r="N3" s="200">
        <v>16875</v>
      </c>
      <c r="O3" s="200">
        <v>35</v>
      </c>
      <c r="P3" s="201">
        <v>0</v>
      </c>
      <c r="Q3" s="201">
        <v>2410.71428571429</v>
      </c>
      <c r="R3" s="201">
        <v>5785.71428571429</v>
      </c>
      <c r="S3" s="201">
        <v>5785.71428571429</v>
      </c>
      <c r="T3" s="201">
        <v>2892.85714285714</v>
      </c>
      <c r="U3" s="201">
        <v>0</v>
      </c>
      <c r="V3" s="201">
        <v>0</v>
      </c>
      <c r="W3" s="201">
        <v>0</v>
      </c>
      <c r="X3" s="205"/>
      <c r="Y3" s="206">
        <f>SUM(K3*0.0025)</f>
        <v>12500</v>
      </c>
    </row>
    <row r="4" spans="1:25" ht="45">
      <c r="A4" s="196" t="s">
        <v>38</v>
      </c>
      <c r="B4" s="196" t="s">
        <v>62</v>
      </c>
      <c r="C4" s="196" t="s">
        <v>39</v>
      </c>
      <c r="D4" s="196" t="s">
        <v>63</v>
      </c>
      <c r="E4" s="196" t="s">
        <v>64</v>
      </c>
      <c r="F4" s="196" t="s">
        <v>45</v>
      </c>
      <c r="G4" s="196" t="s">
        <v>41</v>
      </c>
      <c r="H4" s="202">
        <v>39859</v>
      </c>
      <c r="I4" s="198">
        <v>39904</v>
      </c>
      <c r="J4" s="198">
        <v>39965</v>
      </c>
      <c r="K4" s="199">
        <v>0</v>
      </c>
      <c r="L4" s="196" t="s">
        <v>65</v>
      </c>
      <c r="M4" s="196" t="s">
        <v>65</v>
      </c>
      <c r="N4" s="200">
        <v>0</v>
      </c>
      <c r="O4" s="200">
        <v>59</v>
      </c>
      <c r="P4" s="201">
        <v>0</v>
      </c>
      <c r="Q4" s="201">
        <v>0</v>
      </c>
      <c r="R4" s="201">
        <v>0</v>
      </c>
      <c r="S4" s="201">
        <v>0</v>
      </c>
      <c r="T4" s="201">
        <v>0</v>
      </c>
      <c r="U4" s="201">
        <v>0</v>
      </c>
      <c r="V4" s="201">
        <v>0</v>
      </c>
      <c r="W4" s="201">
        <v>0</v>
      </c>
      <c r="X4" s="205"/>
      <c r="Y4" s="206"/>
    </row>
    <row r="5" spans="1:27" ht="30">
      <c r="A5" s="196" t="s">
        <v>38</v>
      </c>
      <c r="B5" s="196" t="s">
        <v>53</v>
      </c>
      <c r="C5" s="196" t="s">
        <v>48</v>
      </c>
      <c r="D5" s="196" t="s">
        <v>44</v>
      </c>
      <c r="E5" s="196" t="s">
        <v>54</v>
      </c>
      <c r="F5" s="196" t="s">
        <v>45</v>
      </c>
      <c r="G5" s="196" t="s">
        <v>41</v>
      </c>
      <c r="H5" s="202">
        <v>39934</v>
      </c>
      <c r="I5" s="198">
        <v>40009</v>
      </c>
      <c r="J5" s="198">
        <v>40118</v>
      </c>
      <c r="K5" s="199">
        <v>3750000</v>
      </c>
      <c r="L5" s="196" t="s">
        <v>46</v>
      </c>
      <c r="M5" s="196" t="s">
        <v>55</v>
      </c>
      <c r="N5" s="200">
        <v>101250</v>
      </c>
      <c r="O5" s="200">
        <v>59</v>
      </c>
      <c r="P5" s="201">
        <v>0</v>
      </c>
      <c r="Q5" s="201">
        <v>3432.20338983051</v>
      </c>
      <c r="R5" s="201">
        <v>20593.2203389831</v>
      </c>
      <c r="S5" s="201">
        <v>20593.2203389831</v>
      </c>
      <c r="T5" s="201">
        <v>20593.2203389831</v>
      </c>
      <c r="U5" s="201">
        <v>20593.2203389831</v>
      </c>
      <c r="V5" s="201">
        <v>15444.9152542373</v>
      </c>
      <c r="W5" s="201">
        <v>0</v>
      </c>
      <c r="X5" s="205"/>
      <c r="Y5" s="206">
        <f>SUM(K5*0.0025)</f>
        <v>9375</v>
      </c>
      <c r="AA5" s="195"/>
    </row>
    <row r="6" spans="1:25" ht="45">
      <c r="A6" s="196" t="s">
        <v>51</v>
      </c>
      <c r="B6" s="196" t="s">
        <v>56</v>
      </c>
      <c r="C6" s="196" t="s">
        <v>48</v>
      </c>
      <c r="D6" s="203" t="s">
        <v>278</v>
      </c>
      <c r="E6" s="196" t="s">
        <v>57</v>
      </c>
      <c r="F6" s="196" t="s">
        <v>45</v>
      </c>
      <c r="G6" s="196" t="s">
        <v>41</v>
      </c>
      <c r="H6" s="202">
        <v>39995</v>
      </c>
      <c r="I6" s="198">
        <v>40026</v>
      </c>
      <c r="J6" s="198">
        <v>40057</v>
      </c>
      <c r="K6" s="199">
        <v>1462500</v>
      </c>
      <c r="L6" s="196" t="s">
        <v>46</v>
      </c>
      <c r="M6" s="196" t="s">
        <v>58</v>
      </c>
      <c r="N6" s="200">
        <v>111881</v>
      </c>
      <c r="O6" s="200">
        <v>59</v>
      </c>
      <c r="P6" s="201">
        <v>0</v>
      </c>
      <c r="Q6" s="201">
        <v>7585.15254237288</v>
      </c>
      <c r="R6" s="201">
        <v>22755.4576271186</v>
      </c>
      <c r="S6" s="201">
        <v>22755.4576271186</v>
      </c>
      <c r="T6" s="201">
        <v>22755.4576271186</v>
      </c>
      <c r="U6" s="201">
        <v>22755.4576271186</v>
      </c>
      <c r="V6" s="201">
        <v>13274.0169491525</v>
      </c>
      <c r="W6" s="201">
        <v>0</v>
      </c>
      <c r="X6" s="205"/>
      <c r="Y6" s="206">
        <f>SUM(K6*0.0025)</f>
        <v>3656.25</v>
      </c>
    </row>
    <row r="7" spans="1:27" ht="30">
      <c r="A7" s="196" t="s">
        <v>38</v>
      </c>
      <c r="B7" s="196" t="s">
        <v>70</v>
      </c>
      <c r="C7" s="196" t="s">
        <v>39</v>
      </c>
      <c r="D7" s="196" t="s">
        <v>67</v>
      </c>
      <c r="E7" s="196" t="s">
        <v>71</v>
      </c>
      <c r="F7" s="196" t="s">
        <v>45</v>
      </c>
      <c r="G7" s="196" t="s">
        <v>41</v>
      </c>
      <c r="H7" s="202">
        <v>40026</v>
      </c>
      <c r="I7" s="198">
        <v>40101</v>
      </c>
      <c r="J7" s="198">
        <v>40179</v>
      </c>
      <c r="K7" s="199">
        <v>6600000</v>
      </c>
      <c r="L7" s="196" t="s">
        <v>46</v>
      </c>
      <c r="M7" s="196" t="s">
        <v>65</v>
      </c>
      <c r="N7" s="200">
        <v>0</v>
      </c>
      <c r="O7" s="200">
        <v>47</v>
      </c>
      <c r="P7" s="201">
        <v>0</v>
      </c>
      <c r="Q7" s="201">
        <v>0</v>
      </c>
      <c r="R7" s="201">
        <v>0</v>
      </c>
      <c r="S7" s="201">
        <v>0</v>
      </c>
      <c r="T7" s="201">
        <v>0</v>
      </c>
      <c r="U7" s="201">
        <v>0</v>
      </c>
      <c r="V7" s="201">
        <v>0</v>
      </c>
      <c r="W7" s="201">
        <v>0</v>
      </c>
      <c r="X7" s="205"/>
      <c r="Y7" s="206">
        <f>SUM(K7*0.0025)</f>
        <v>16500</v>
      </c>
      <c r="AA7" s="195"/>
    </row>
    <row r="8" spans="1:27" ht="33" customHeight="1">
      <c r="A8" s="196" t="s">
        <v>38</v>
      </c>
      <c r="B8" s="196" t="s">
        <v>66</v>
      </c>
      <c r="C8" s="196" t="s">
        <v>39</v>
      </c>
      <c r="D8" s="196" t="s">
        <v>67</v>
      </c>
      <c r="E8" s="196" t="s">
        <v>68</v>
      </c>
      <c r="F8" s="196" t="s">
        <v>69</v>
      </c>
      <c r="G8" s="196" t="s">
        <v>41</v>
      </c>
      <c r="H8" s="202">
        <v>40057</v>
      </c>
      <c r="I8" s="198">
        <v>40118</v>
      </c>
      <c r="J8" s="198">
        <v>40210</v>
      </c>
      <c r="K8" s="199">
        <v>0</v>
      </c>
      <c r="L8" s="196" t="s">
        <v>42</v>
      </c>
      <c r="M8" s="196" t="s">
        <v>65</v>
      </c>
      <c r="N8" s="200">
        <v>0</v>
      </c>
      <c r="O8" s="200">
        <v>59</v>
      </c>
      <c r="P8" s="201">
        <v>0</v>
      </c>
      <c r="Q8" s="201">
        <v>0</v>
      </c>
      <c r="R8" s="201">
        <v>0</v>
      </c>
      <c r="S8" s="201">
        <v>0</v>
      </c>
      <c r="T8" s="201">
        <v>0</v>
      </c>
      <c r="U8" s="201">
        <v>0</v>
      </c>
      <c r="V8" s="201">
        <v>0</v>
      </c>
      <c r="W8" s="201">
        <v>0</v>
      </c>
      <c r="X8" s="205"/>
      <c r="Y8" s="206">
        <f>SUM(K8*0.0025)</f>
        <v>0</v>
      </c>
      <c r="AA8" s="195"/>
    </row>
    <row r="9" spans="11:25" ht="15">
      <c r="K9" s="215">
        <f>SUM(K2:K8)</f>
        <v>16812500</v>
      </c>
      <c r="Y9" s="12">
        <f>SUM(Y2:Y8)</f>
        <v>42031.25</v>
      </c>
    </row>
    <row r="10" ht="15"/>
    <row r="11" spans="1:23" ht="15">
      <c r="A11" s="222" t="s">
        <v>193</v>
      </c>
      <c r="B11" s="223"/>
      <c r="C11" s="223"/>
      <c r="D11" s="223"/>
      <c r="E11" s="223"/>
      <c r="F11" s="223"/>
      <c r="G11" s="223"/>
      <c r="H11" s="223"/>
      <c r="I11" s="223"/>
      <c r="J11" s="223"/>
      <c r="K11" s="223"/>
      <c r="L11" s="223"/>
      <c r="M11" s="223"/>
      <c r="N11" s="223"/>
      <c r="O11" s="223"/>
      <c r="P11" s="223"/>
      <c r="Q11" s="223"/>
      <c r="R11" s="223"/>
      <c r="S11" s="223"/>
      <c r="T11" s="223"/>
      <c r="U11" s="223"/>
      <c r="V11" s="223"/>
      <c r="W11" s="223"/>
    </row>
    <row r="12" spans="1:23" ht="15">
      <c r="A12" s="226" t="s">
        <v>196</v>
      </c>
      <c r="B12" s="227"/>
      <c r="C12" s="227"/>
      <c r="D12" s="17"/>
      <c r="E12" s="17" t="s">
        <v>279</v>
      </c>
      <c r="F12" s="27">
        <v>24000</v>
      </c>
      <c r="G12"/>
      <c r="H12"/>
      <c r="I12"/>
      <c r="J12"/>
      <c r="K12"/>
      <c r="L12" t="s">
        <v>79</v>
      </c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6"/>
    </row>
    <row r="13" spans="1:23" ht="15">
      <c r="A13" s="224" t="s">
        <v>197</v>
      </c>
      <c r="B13" s="225"/>
      <c r="C13" s="225"/>
      <c r="D13" s="17"/>
      <c r="E13" s="17" t="s">
        <v>198</v>
      </c>
      <c r="F13" s="63" t="s">
        <v>281</v>
      </c>
      <c r="G13" s="21"/>
      <c r="H13" s="21"/>
      <c r="I13" s="17"/>
      <c r="J13" s="21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6"/>
    </row>
    <row r="14" spans="1:23" ht="15">
      <c r="A14" s="17"/>
      <c r="B14" s="17"/>
      <c r="C14" s="21"/>
      <c r="D14" s="17"/>
      <c r="E14" s="17"/>
      <c r="F14" s="31">
        <f>SUM(F12:F13)</f>
        <v>24000</v>
      </c>
      <c r="G14" s="21"/>
      <c r="H14" s="21"/>
      <c r="I14" s="17"/>
      <c r="J14" s="21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6"/>
    </row>
    <row r="16" ht="15"/>
    <row r="17" ht="15"/>
    <row r="18" ht="15"/>
  </sheetData>
  <mergeCells count="3">
    <mergeCell ref="A11:W11"/>
    <mergeCell ref="A12:C12"/>
    <mergeCell ref="A13:C13"/>
  </mergeCells>
  <printOptions/>
  <pageMargins left="0.75" right="0.75" top="1" bottom="1" header="0.5" footer="0.5"/>
  <pageSetup horizontalDpi="525" verticalDpi="525" orientation="portrait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7"/>
  <sheetViews>
    <sheetView workbookViewId="0" topLeftCell="A1">
      <selection activeCell="I17" sqref="I17"/>
    </sheetView>
  </sheetViews>
  <sheetFormatPr defaultColWidth="9.140625" defaultRowHeight="12.75"/>
  <cols>
    <col min="1" max="1" width="32.421875" style="0" customWidth="1"/>
    <col min="2" max="2" width="14.7109375" style="119" customWidth="1"/>
    <col min="3" max="4" width="14.7109375" style="0" customWidth="1"/>
    <col min="6" max="7" width="9.140625" style="116" customWidth="1"/>
  </cols>
  <sheetData>
    <row r="1" spans="1:7" ht="12.75">
      <c r="A1" s="135" t="s">
        <v>401</v>
      </c>
      <c r="B1" s="228"/>
      <c r="C1" s="228"/>
      <c r="D1" s="228"/>
      <c r="E1" s="229"/>
      <c r="F1" s="111"/>
      <c r="G1" s="111"/>
    </row>
    <row r="2" spans="1:5" ht="12.75">
      <c r="A2" s="112"/>
      <c r="B2" s="113"/>
      <c r="C2" s="114"/>
      <c r="D2" s="114"/>
      <c r="E2" s="115"/>
    </row>
    <row r="3" spans="1:5" ht="12.75">
      <c r="A3" s="117" t="s">
        <v>198</v>
      </c>
      <c r="B3" s="113">
        <f>Conferences!$F$16</f>
        <v>45510</v>
      </c>
      <c r="C3" s="114"/>
      <c r="D3" s="114"/>
      <c r="E3" s="115"/>
    </row>
    <row r="4" spans="1:5" ht="12.75">
      <c r="A4" s="117" t="s">
        <v>338</v>
      </c>
      <c r="B4" s="113">
        <f>'[1]Membership'!$D$8</f>
        <v>5575</v>
      </c>
      <c r="C4" s="114"/>
      <c r="D4" s="114"/>
      <c r="E4" s="115"/>
    </row>
    <row r="5" spans="1:5" ht="12.75">
      <c r="A5" s="117" t="s">
        <v>339</v>
      </c>
      <c r="B5" s="113">
        <f>Sponsorships!$F$15</f>
        <v>13200</v>
      </c>
      <c r="C5" s="114"/>
      <c r="D5" s="114"/>
      <c r="E5" s="115"/>
    </row>
    <row r="6" spans="1:5" ht="12.75">
      <c r="A6" s="117" t="s">
        <v>405</v>
      </c>
      <c r="B6" s="113">
        <v>10000</v>
      </c>
      <c r="C6" s="114"/>
      <c r="D6" s="114"/>
      <c r="E6" s="115"/>
    </row>
    <row r="7" spans="1:5" ht="12.75">
      <c r="A7" s="117" t="s">
        <v>340</v>
      </c>
      <c r="B7" s="113">
        <f>'Marketing Items'!$C$7</f>
        <v>8840</v>
      </c>
      <c r="C7" s="114"/>
      <c r="D7" s="114"/>
      <c r="E7" s="115"/>
    </row>
    <row r="8" spans="1:5" ht="12.75">
      <c r="A8" s="117" t="s">
        <v>341</v>
      </c>
      <c r="B8" s="192">
        <f>SUM(B3:B7)</f>
        <v>83125</v>
      </c>
      <c r="C8" s="114"/>
      <c r="D8" s="114"/>
      <c r="E8" s="115"/>
    </row>
    <row r="9" spans="1:5" ht="12.75">
      <c r="A9" s="112"/>
      <c r="B9" s="113"/>
      <c r="C9" s="114"/>
      <c r="D9" s="114"/>
      <c r="E9" s="115"/>
    </row>
    <row r="10" spans="1:5" ht="13.5" thickBot="1">
      <c r="A10" s="230"/>
      <c r="B10" s="231"/>
      <c r="C10" s="231"/>
      <c r="D10" s="231"/>
      <c r="E10" s="118"/>
    </row>
    <row r="13" ht="12.75">
      <c r="A13" s="53" t="s">
        <v>400</v>
      </c>
    </row>
    <row r="14" spans="1:2" ht="12.75">
      <c r="A14" s="190" t="s">
        <v>397</v>
      </c>
      <c r="B14" s="191">
        <v>1</v>
      </c>
    </row>
    <row r="15" spans="1:2" ht="12.75">
      <c r="A15" s="190" t="s">
        <v>398</v>
      </c>
      <c r="B15" s="191">
        <v>1</v>
      </c>
    </row>
    <row r="16" spans="1:2" ht="12.75">
      <c r="A16" s="190" t="s">
        <v>399</v>
      </c>
      <c r="B16" s="191">
        <v>1</v>
      </c>
    </row>
    <row r="17" ht="12.75">
      <c r="B17" s="191">
        <f>SUM(B14:B16)</f>
        <v>3</v>
      </c>
    </row>
  </sheetData>
  <mergeCells count="2">
    <mergeCell ref="A1:E1"/>
    <mergeCell ref="A10:D10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6"/>
  <sheetViews>
    <sheetView workbookViewId="0" topLeftCell="A1">
      <selection activeCell="F8" sqref="F8"/>
    </sheetView>
  </sheetViews>
  <sheetFormatPr defaultColWidth="9.140625" defaultRowHeight="19.5" customHeight="1"/>
  <cols>
    <col min="1" max="1" width="9.421875" style="106" customWidth="1"/>
    <col min="2" max="2" width="31.421875" style="107" customWidth="1"/>
    <col min="3" max="3" width="9.140625" style="108" customWidth="1"/>
    <col min="4" max="4" width="18.7109375" style="107" hidden="1" customWidth="1"/>
    <col min="5" max="5" width="21.28125" style="107" hidden="1" customWidth="1"/>
    <col min="6" max="7" width="11.28125" style="109" customWidth="1"/>
    <col min="8" max="8" width="8.140625" style="109" customWidth="1"/>
    <col min="9" max="10" width="11.421875" style="110" customWidth="1"/>
    <col min="11" max="11" width="39.00390625" style="72" customWidth="1"/>
    <col min="12" max="12" width="17.28125" style="72" customWidth="1"/>
    <col min="13" max="13" width="5.00390625" style="72" customWidth="1"/>
    <col min="14" max="14" width="9.140625" style="72" customWidth="1"/>
    <col min="15" max="15" width="7.28125" style="72" customWidth="1"/>
    <col min="16" max="16" width="7.140625" style="72" customWidth="1"/>
    <col min="17" max="16384" width="9.140625" style="72" customWidth="1"/>
  </cols>
  <sheetData>
    <row r="1" spans="1:14" ht="30" customHeight="1">
      <c r="A1" s="64" t="s">
        <v>283</v>
      </c>
      <c r="B1" s="65" t="s">
        <v>284</v>
      </c>
      <c r="C1" s="66" t="s">
        <v>285</v>
      </c>
      <c r="D1" s="65" t="s">
        <v>286</v>
      </c>
      <c r="E1" s="65" t="s">
        <v>287</v>
      </c>
      <c r="F1" s="67" t="s">
        <v>288</v>
      </c>
      <c r="G1" s="67" t="s">
        <v>289</v>
      </c>
      <c r="H1" s="67" t="s">
        <v>290</v>
      </c>
      <c r="I1" s="65" t="s">
        <v>291</v>
      </c>
      <c r="J1" s="69" t="s">
        <v>292</v>
      </c>
      <c r="K1" s="70" t="s">
        <v>293</v>
      </c>
      <c r="L1" s="71"/>
      <c r="M1" s="71"/>
      <c r="N1" s="71"/>
    </row>
    <row r="2" spans="1:11" ht="26.25" customHeight="1">
      <c r="A2" s="73">
        <v>17</v>
      </c>
      <c r="B2" s="74" t="s">
        <v>294</v>
      </c>
      <c r="C2" s="75">
        <v>39814</v>
      </c>
      <c r="D2" s="74" t="s">
        <v>295</v>
      </c>
      <c r="E2" s="74" t="s">
        <v>296</v>
      </c>
      <c r="F2" s="76">
        <v>2160</v>
      </c>
      <c r="G2" s="76" t="s">
        <v>297</v>
      </c>
      <c r="H2" s="76"/>
      <c r="I2" s="77">
        <v>3</v>
      </c>
      <c r="J2" s="78" t="s">
        <v>76</v>
      </c>
      <c r="K2" s="79" t="s">
        <v>298</v>
      </c>
    </row>
    <row r="3" spans="1:11" ht="15" customHeight="1">
      <c r="A3" s="73">
        <v>7</v>
      </c>
      <c r="B3" s="74" t="s">
        <v>299</v>
      </c>
      <c r="C3" s="75">
        <v>39893</v>
      </c>
      <c r="D3" s="74"/>
      <c r="E3" s="74"/>
      <c r="F3" s="76">
        <v>500</v>
      </c>
      <c r="G3" s="76">
        <v>3000</v>
      </c>
      <c r="H3" s="76"/>
      <c r="I3" s="77">
        <v>2</v>
      </c>
      <c r="J3" s="78" t="s">
        <v>76</v>
      </c>
      <c r="K3" s="79" t="s">
        <v>300</v>
      </c>
    </row>
    <row r="4" spans="1:11" ht="27" customHeight="1">
      <c r="A4" s="73">
        <v>1</v>
      </c>
      <c r="B4" s="74" t="s">
        <v>301</v>
      </c>
      <c r="C4" s="75">
        <v>39904</v>
      </c>
      <c r="D4" s="74" t="s">
        <v>295</v>
      </c>
      <c r="E4" s="74" t="s">
        <v>302</v>
      </c>
      <c r="F4" s="76">
        <v>2250</v>
      </c>
      <c r="G4" s="76"/>
      <c r="H4" s="76"/>
      <c r="I4" s="77">
        <v>3</v>
      </c>
      <c r="J4" s="78" t="s">
        <v>76</v>
      </c>
      <c r="K4" s="79" t="s">
        <v>303</v>
      </c>
    </row>
    <row r="5" spans="1:11" ht="28.5" customHeight="1">
      <c r="A5" s="73">
        <v>6</v>
      </c>
      <c r="B5" s="74" t="s">
        <v>305</v>
      </c>
      <c r="C5" s="75">
        <v>39904</v>
      </c>
      <c r="D5" s="74" t="s">
        <v>306</v>
      </c>
      <c r="E5" s="74" t="s">
        <v>307</v>
      </c>
      <c r="F5" s="76">
        <v>1000</v>
      </c>
      <c r="G5" s="76">
        <v>3000</v>
      </c>
      <c r="H5" s="76"/>
      <c r="I5" s="77">
        <v>2</v>
      </c>
      <c r="J5" s="78" t="s">
        <v>76</v>
      </c>
      <c r="K5" s="79" t="s">
        <v>308</v>
      </c>
    </row>
    <row r="6" spans="1:11" ht="27" customHeight="1">
      <c r="A6" s="73">
        <v>5</v>
      </c>
      <c r="B6" s="74" t="s">
        <v>309</v>
      </c>
      <c r="C6" s="75">
        <v>39965</v>
      </c>
      <c r="D6" s="74" t="s">
        <v>310</v>
      </c>
      <c r="E6" s="74" t="s">
        <v>311</v>
      </c>
      <c r="F6" s="76">
        <v>2000</v>
      </c>
      <c r="G6" s="76">
        <v>3000</v>
      </c>
      <c r="H6" s="76"/>
      <c r="I6" s="77">
        <v>2</v>
      </c>
      <c r="J6" s="78" t="s">
        <v>76</v>
      </c>
      <c r="K6" s="79" t="s">
        <v>312</v>
      </c>
    </row>
    <row r="7" spans="1:11" ht="27.75" customHeight="1">
      <c r="A7" s="73">
        <v>10</v>
      </c>
      <c r="B7" s="80" t="s">
        <v>313</v>
      </c>
      <c r="C7" s="81">
        <v>40026</v>
      </c>
      <c r="D7" s="80" t="s">
        <v>295</v>
      </c>
      <c r="E7" s="80" t="s">
        <v>304</v>
      </c>
      <c r="F7" s="82">
        <v>1000</v>
      </c>
      <c r="G7" s="82" t="s">
        <v>297</v>
      </c>
      <c r="H7" s="82"/>
      <c r="I7" s="83">
        <v>2</v>
      </c>
      <c r="J7" s="84" t="s">
        <v>76</v>
      </c>
      <c r="K7" s="79" t="s">
        <v>314</v>
      </c>
    </row>
    <row r="8" spans="1:11" ht="14.25" customHeight="1">
      <c r="A8" s="73">
        <v>15</v>
      </c>
      <c r="B8" s="80" t="s">
        <v>315</v>
      </c>
      <c r="C8" s="81">
        <v>40026</v>
      </c>
      <c r="D8" s="80" t="s">
        <v>295</v>
      </c>
      <c r="E8" s="80" t="s">
        <v>316</v>
      </c>
      <c r="F8" s="82">
        <v>1000</v>
      </c>
      <c r="G8" s="82" t="s">
        <v>297</v>
      </c>
      <c r="H8" s="82"/>
      <c r="I8" s="83">
        <v>2</v>
      </c>
      <c r="J8" s="84" t="s">
        <v>76</v>
      </c>
      <c r="K8" s="79" t="s">
        <v>317</v>
      </c>
    </row>
    <row r="9" spans="1:11" ht="26.25" customHeight="1">
      <c r="A9" s="73">
        <v>2</v>
      </c>
      <c r="B9" s="80" t="s">
        <v>318</v>
      </c>
      <c r="C9" s="81">
        <v>40087</v>
      </c>
      <c r="D9" s="80" t="s">
        <v>319</v>
      </c>
      <c r="E9" s="80" t="s">
        <v>320</v>
      </c>
      <c r="F9" s="82">
        <v>2300</v>
      </c>
      <c r="G9" s="82">
        <v>4500</v>
      </c>
      <c r="H9" s="82">
        <v>5000</v>
      </c>
      <c r="I9" s="83">
        <v>3</v>
      </c>
      <c r="J9" s="84" t="s">
        <v>76</v>
      </c>
      <c r="K9" s="79" t="s">
        <v>321</v>
      </c>
    </row>
    <row r="10" spans="1:11" ht="19.5" customHeight="1">
      <c r="A10" s="73">
        <v>13</v>
      </c>
      <c r="B10" s="80" t="s">
        <v>322</v>
      </c>
      <c r="C10" s="81">
        <v>40087</v>
      </c>
      <c r="D10" s="80" t="s">
        <v>295</v>
      </c>
      <c r="E10" s="80" t="s">
        <v>320</v>
      </c>
      <c r="F10" s="82">
        <v>900</v>
      </c>
      <c r="G10" s="82" t="s">
        <v>297</v>
      </c>
      <c r="H10" s="82"/>
      <c r="I10" s="83">
        <v>1</v>
      </c>
      <c r="J10" s="84" t="s">
        <v>76</v>
      </c>
      <c r="K10" s="79" t="s">
        <v>323</v>
      </c>
    </row>
    <row r="11" spans="1:11" ht="15" customHeight="1">
      <c r="A11" s="73"/>
      <c r="B11" s="80" t="s">
        <v>324</v>
      </c>
      <c r="C11" s="81">
        <v>40087</v>
      </c>
      <c r="D11" s="80"/>
      <c r="E11" s="80"/>
      <c r="F11" s="82">
        <v>3000</v>
      </c>
      <c r="G11" s="82">
        <v>5000</v>
      </c>
      <c r="H11" s="82"/>
      <c r="I11" s="83">
        <v>2</v>
      </c>
      <c r="J11" s="84" t="s">
        <v>75</v>
      </c>
      <c r="K11" s="79" t="s">
        <v>325</v>
      </c>
    </row>
    <row r="12" spans="1:11" ht="15" customHeight="1">
      <c r="A12" s="73"/>
      <c r="B12" s="80" t="s">
        <v>326</v>
      </c>
      <c r="C12" s="81">
        <v>39456</v>
      </c>
      <c r="D12" s="80"/>
      <c r="E12" s="80"/>
      <c r="F12" s="82">
        <v>500</v>
      </c>
      <c r="G12" s="82"/>
      <c r="H12" s="82"/>
      <c r="I12" s="83">
        <v>1</v>
      </c>
      <c r="J12" s="84" t="s">
        <v>75</v>
      </c>
      <c r="K12" s="79" t="s">
        <v>327</v>
      </c>
    </row>
    <row r="13" spans="1:11" ht="28.5" customHeight="1">
      <c r="A13" s="73">
        <v>12</v>
      </c>
      <c r="B13" s="80" t="s">
        <v>328</v>
      </c>
      <c r="C13" s="81">
        <v>40148</v>
      </c>
      <c r="D13" s="80" t="s">
        <v>329</v>
      </c>
      <c r="E13" s="80" t="s">
        <v>330</v>
      </c>
      <c r="F13" s="82">
        <v>900</v>
      </c>
      <c r="G13" s="82">
        <v>4500</v>
      </c>
      <c r="H13" s="82"/>
      <c r="I13" s="83">
        <v>2</v>
      </c>
      <c r="J13" s="84" t="s">
        <v>331</v>
      </c>
      <c r="K13" s="79" t="s">
        <v>332</v>
      </c>
    </row>
    <row r="14" spans="1:11" s="89" customFormat="1" ht="26.25" customHeight="1">
      <c r="A14" s="85"/>
      <c r="B14" s="86" t="s">
        <v>333</v>
      </c>
      <c r="C14" s="87" t="s">
        <v>334</v>
      </c>
      <c r="D14" s="86"/>
      <c r="E14" s="86"/>
      <c r="F14" s="88">
        <v>330</v>
      </c>
      <c r="H14" s="88">
        <v>2000</v>
      </c>
      <c r="I14" s="90">
        <v>1</v>
      </c>
      <c r="J14" s="84" t="s">
        <v>75</v>
      </c>
      <c r="K14" s="91" t="s">
        <v>335</v>
      </c>
    </row>
    <row r="15" spans="1:11" ht="19.5" customHeight="1">
      <c r="A15" s="73"/>
      <c r="B15" s="92" t="s">
        <v>336</v>
      </c>
      <c r="C15" s="93"/>
      <c r="D15" s="92"/>
      <c r="E15" s="92"/>
      <c r="F15" s="94">
        <f>SUM(F2:F13)</f>
        <v>17510</v>
      </c>
      <c r="G15" s="94">
        <f>SUM(G3:G13)</f>
        <v>23000</v>
      </c>
      <c r="H15" s="94">
        <f>SUM(H8:H13,H2:H7)</f>
        <v>5000</v>
      </c>
      <c r="I15" s="95"/>
      <c r="J15" s="96"/>
      <c r="K15" s="79"/>
    </row>
    <row r="16" spans="1:11" ht="14.25" customHeight="1" thickBot="1">
      <c r="A16" s="97"/>
      <c r="B16" s="98" t="s">
        <v>337</v>
      </c>
      <c r="C16" s="99"/>
      <c r="D16" s="100"/>
      <c r="E16" s="100"/>
      <c r="F16" s="101">
        <f>SUM(F15+G15+H15)</f>
        <v>45510</v>
      </c>
      <c r="G16" s="102"/>
      <c r="H16" s="102"/>
      <c r="I16" s="103"/>
      <c r="J16" s="104"/>
      <c r="K16" s="105"/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0"/>
  <sheetViews>
    <sheetView workbookViewId="0" topLeftCell="A1">
      <selection activeCell="F25" sqref="F25"/>
    </sheetView>
  </sheetViews>
  <sheetFormatPr defaultColWidth="9.140625" defaultRowHeight="12.75"/>
  <cols>
    <col min="1" max="1" width="35.421875" style="0" customWidth="1"/>
    <col min="2" max="2" width="10.8515625" style="138" customWidth="1"/>
    <col min="3" max="3" width="8.8515625" style="56" customWidth="1"/>
    <col min="4" max="4" width="16.140625" style="140" customWidth="1"/>
    <col min="5" max="5" width="26.8515625" style="0" customWidth="1"/>
  </cols>
  <sheetData>
    <row r="1" spans="1:8" s="53" customFormat="1" ht="12.75">
      <c r="A1" s="120" t="s">
        <v>342</v>
      </c>
      <c r="B1" s="121" t="s">
        <v>343</v>
      </c>
      <c r="C1" s="120" t="s">
        <v>344</v>
      </c>
      <c r="D1" s="122" t="s">
        <v>336</v>
      </c>
      <c r="E1" s="120" t="s">
        <v>293</v>
      </c>
      <c r="F1" s="123"/>
      <c r="G1" s="123"/>
      <c r="H1" s="123"/>
    </row>
    <row r="2" spans="1:8" ht="12.75">
      <c r="A2" s="114" t="s">
        <v>345</v>
      </c>
      <c r="B2" s="124">
        <v>5000</v>
      </c>
      <c r="C2" s="125">
        <v>1</v>
      </c>
      <c r="D2" s="126">
        <v>5000</v>
      </c>
      <c r="E2" s="127" t="s">
        <v>346</v>
      </c>
      <c r="F2" s="128"/>
      <c r="G2" s="128"/>
      <c r="H2" s="128"/>
    </row>
    <row r="3" spans="1:8" ht="12.75">
      <c r="A3" s="114" t="s">
        <v>347</v>
      </c>
      <c r="B3" s="124">
        <v>2000</v>
      </c>
      <c r="C3" s="125">
        <v>1</v>
      </c>
      <c r="D3" s="126">
        <v>2000</v>
      </c>
      <c r="E3" s="127" t="s">
        <v>346</v>
      </c>
      <c r="F3" s="128"/>
      <c r="G3" s="128"/>
      <c r="H3" s="128"/>
    </row>
    <row r="4" spans="1:8" ht="12.75">
      <c r="A4" s="114" t="s">
        <v>348</v>
      </c>
      <c r="B4" s="124">
        <v>250</v>
      </c>
      <c r="C4" s="125">
        <v>4</v>
      </c>
      <c r="D4" s="126">
        <v>1000</v>
      </c>
      <c r="E4" s="127" t="s">
        <v>346</v>
      </c>
      <c r="F4" s="128"/>
      <c r="G4" s="128"/>
      <c r="H4" s="128"/>
    </row>
    <row r="5" spans="1:8" ht="12.75">
      <c r="A5" s="114" t="s">
        <v>349</v>
      </c>
      <c r="B5" s="124">
        <v>1000</v>
      </c>
      <c r="C5" s="125">
        <v>1</v>
      </c>
      <c r="D5" s="126">
        <v>1000</v>
      </c>
      <c r="E5" s="127" t="s">
        <v>346</v>
      </c>
      <c r="F5" s="128"/>
      <c r="G5" s="128"/>
      <c r="H5" s="128"/>
    </row>
    <row r="6" spans="1:8" s="136" customFormat="1" ht="12.75">
      <c r="A6" s="129" t="s">
        <v>350</v>
      </c>
      <c r="B6" s="130">
        <v>1500</v>
      </c>
      <c r="C6" s="131">
        <v>1</v>
      </c>
      <c r="D6" s="132">
        <v>1500</v>
      </c>
      <c r="E6" s="133" t="s">
        <v>351</v>
      </c>
      <c r="F6" s="134"/>
      <c r="G6" s="134"/>
      <c r="H6" s="134"/>
    </row>
    <row r="7" spans="1:5" s="136" customFormat="1" ht="12.75">
      <c r="A7" s="129" t="s">
        <v>349</v>
      </c>
      <c r="B7" s="137">
        <v>75</v>
      </c>
      <c r="C7" s="131">
        <v>1</v>
      </c>
      <c r="D7" s="132">
        <v>75</v>
      </c>
      <c r="E7" s="133" t="s">
        <v>75</v>
      </c>
    </row>
    <row r="8" ht="12.75">
      <c r="D8" s="139">
        <f>SUM(D3:D7)</f>
        <v>5575</v>
      </c>
    </row>
    <row r="10" ht="12.75">
      <c r="A10" s="53" t="s">
        <v>352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5"/>
  <sheetViews>
    <sheetView workbookViewId="0" topLeftCell="A1">
      <selection activeCell="F15" sqref="F15"/>
    </sheetView>
  </sheetViews>
  <sheetFormatPr defaultColWidth="9.140625" defaultRowHeight="12.75"/>
  <cols>
    <col min="1" max="2" width="9.140625" style="170" customWidth="1"/>
    <col min="3" max="3" width="25.28125" style="0" customWidth="1"/>
    <col min="4" max="4" width="8.8515625" style="171" customWidth="1"/>
    <col min="5" max="5" width="29.00390625" style="0" customWidth="1"/>
    <col min="6" max="6" width="12.57421875" style="172" customWidth="1"/>
    <col min="7" max="7" width="21.57421875" style="173" customWidth="1"/>
  </cols>
  <sheetData>
    <row r="1" spans="1:10" s="53" customFormat="1" ht="25.5">
      <c r="A1" s="68" t="s">
        <v>283</v>
      </c>
      <c r="B1" s="141" t="s">
        <v>292</v>
      </c>
      <c r="C1" s="142" t="s">
        <v>284</v>
      </c>
      <c r="D1" s="143" t="s">
        <v>285</v>
      </c>
      <c r="E1" s="142" t="s">
        <v>353</v>
      </c>
      <c r="F1" s="144" t="s">
        <v>354</v>
      </c>
      <c r="G1" s="145" t="s">
        <v>293</v>
      </c>
      <c r="H1" s="146"/>
      <c r="I1" s="146"/>
      <c r="J1" s="146"/>
    </row>
    <row r="2" spans="1:10" ht="12.75">
      <c r="A2" s="147">
        <v>9</v>
      </c>
      <c r="B2" s="148" t="s">
        <v>76</v>
      </c>
      <c r="C2" s="114" t="s">
        <v>356</v>
      </c>
      <c r="D2" s="149">
        <v>39730</v>
      </c>
      <c r="E2" s="114" t="s">
        <v>355</v>
      </c>
      <c r="F2" s="150">
        <v>1800</v>
      </c>
      <c r="G2" s="151"/>
      <c r="H2" s="13"/>
      <c r="I2" s="13"/>
      <c r="J2" s="13"/>
    </row>
    <row r="3" spans="1:10" ht="12.75">
      <c r="A3" s="147">
        <v>2</v>
      </c>
      <c r="B3" s="148" t="s">
        <v>76</v>
      </c>
      <c r="C3" s="114" t="s">
        <v>357</v>
      </c>
      <c r="D3" s="149">
        <v>39814</v>
      </c>
      <c r="E3" s="114" t="s">
        <v>358</v>
      </c>
      <c r="F3" s="150">
        <v>1800</v>
      </c>
      <c r="G3" s="151"/>
      <c r="H3" s="13"/>
      <c r="I3" s="13"/>
      <c r="J3" s="13"/>
    </row>
    <row r="4" spans="1:10" ht="12.75">
      <c r="A4" s="147">
        <v>3</v>
      </c>
      <c r="B4" s="148" t="s">
        <v>76</v>
      </c>
      <c r="C4" s="114" t="s">
        <v>359</v>
      </c>
      <c r="D4" s="149">
        <v>39845</v>
      </c>
      <c r="E4" s="114" t="s">
        <v>360</v>
      </c>
      <c r="F4" s="150">
        <v>1800</v>
      </c>
      <c r="G4" s="151"/>
      <c r="H4" s="13"/>
      <c r="I4" s="13"/>
      <c r="J4" s="13"/>
    </row>
    <row r="5" spans="1:10" ht="12.75">
      <c r="A5" s="147">
        <v>4</v>
      </c>
      <c r="B5" s="148" t="s">
        <v>77</v>
      </c>
      <c r="C5" s="114" t="s">
        <v>361</v>
      </c>
      <c r="D5" s="149">
        <v>39934</v>
      </c>
      <c r="E5" s="114" t="s">
        <v>355</v>
      </c>
      <c r="F5" s="150">
        <v>1500</v>
      </c>
      <c r="G5" s="151"/>
      <c r="H5" s="13"/>
      <c r="I5" s="13"/>
      <c r="J5" s="13"/>
    </row>
    <row r="6" spans="1:10" ht="12.75">
      <c r="A6" s="147">
        <v>7</v>
      </c>
      <c r="B6" s="148" t="s">
        <v>77</v>
      </c>
      <c r="C6" s="114" t="s">
        <v>362</v>
      </c>
      <c r="D6" s="149">
        <v>39942</v>
      </c>
      <c r="E6" s="114" t="s">
        <v>363</v>
      </c>
      <c r="F6" s="150">
        <v>500</v>
      </c>
      <c r="G6" s="151"/>
      <c r="H6" s="13"/>
      <c r="I6" s="13"/>
      <c r="J6" s="13"/>
    </row>
    <row r="7" spans="1:10" ht="12.75">
      <c r="A7" s="147">
        <v>5</v>
      </c>
      <c r="B7" s="148"/>
      <c r="C7" s="114" t="s">
        <v>364</v>
      </c>
      <c r="D7" s="149">
        <v>40026</v>
      </c>
      <c r="E7" s="114" t="s">
        <v>355</v>
      </c>
      <c r="F7" s="150">
        <v>2000</v>
      </c>
      <c r="G7" s="151"/>
      <c r="H7" s="13"/>
      <c r="I7" s="13"/>
      <c r="J7" s="13"/>
    </row>
    <row r="8" spans="1:7" s="136" customFormat="1" ht="12.75">
      <c r="A8" s="152"/>
      <c r="B8" s="153" t="s">
        <v>75</v>
      </c>
      <c r="C8" s="129" t="s">
        <v>365</v>
      </c>
      <c r="D8" s="154">
        <v>39934</v>
      </c>
      <c r="E8" s="129" t="s">
        <v>363</v>
      </c>
      <c r="F8" s="155">
        <v>300</v>
      </c>
      <c r="G8" s="156" t="s">
        <v>366</v>
      </c>
    </row>
    <row r="9" spans="1:7" s="136" customFormat="1" ht="12.75">
      <c r="A9" s="157"/>
      <c r="B9" s="153" t="s">
        <v>75</v>
      </c>
      <c r="C9" s="158" t="s">
        <v>367</v>
      </c>
      <c r="D9" s="159">
        <v>39547</v>
      </c>
      <c r="E9" s="158" t="s">
        <v>368</v>
      </c>
      <c r="F9" s="160">
        <v>1000</v>
      </c>
      <c r="G9" s="161" t="s">
        <v>369</v>
      </c>
    </row>
    <row r="10" spans="1:7" s="136" customFormat="1" ht="27.75" customHeight="1">
      <c r="A10" s="157"/>
      <c r="B10" s="153" t="s">
        <v>75</v>
      </c>
      <c r="C10" s="162" t="s">
        <v>370</v>
      </c>
      <c r="D10" s="159">
        <v>39822</v>
      </c>
      <c r="E10" s="162" t="s">
        <v>371</v>
      </c>
      <c r="F10" s="160">
        <v>450</v>
      </c>
      <c r="G10" s="161" t="s">
        <v>372</v>
      </c>
    </row>
    <row r="11" spans="1:7" s="136" customFormat="1" ht="12.75">
      <c r="A11" s="157"/>
      <c r="B11" s="153" t="s">
        <v>75</v>
      </c>
      <c r="C11" s="162" t="s">
        <v>373</v>
      </c>
      <c r="D11" s="159">
        <v>40095</v>
      </c>
      <c r="E11" s="162" t="s">
        <v>374</v>
      </c>
      <c r="F11" s="160">
        <v>350</v>
      </c>
      <c r="G11" s="161"/>
    </row>
    <row r="12" spans="1:7" s="136" customFormat="1" ht="12.75">
      <c r="A12" s="157"/>
      <c r="B12" s="153" t="s">
        <v>75</v>
      </c>
      <c r="C12" s="162" t="s">
        <v>375</v>
      </c>
      <c r="D12" s="159">
        <v>39965</v>
      </c>
      <c r="E12" s="162" t="s">
        <v>376</v>
      </c>
      <c r="F12" s="160">
        <v>400</v>
      </c>
      <c r="G12" s="161" t="s">
        <v>377</v>
      </c>
    </row>
    <row r="13" spans="1:7" s="136" customFormat="1" ht="25.5">
      <c r="A13" s="157"/>
      <c r="B13" s="153" t="s">
        <v>75</v>
      </c>
      <c r="C13" s="162" t="s">
        <v>378</v>
      </c>
      <c r="D13" s="159">
        <v>40156</v>
      </c>
      <c r="E13" s="162" t="s">
        <v>379</v>
      </c>
      <c r="F13" s="160">
        <v>1000</v>
      </c>
      <c r="G13" s="161" t="s">
        <v>380</v>
      </c>
    </row>
    <row r="14" spans="1:7" s="136" customFormat="1" ht="25.5">
      <c r="A14" s="157"/>
      <c r="B14" s="153" t="s">
        <v>75</v>
      </c>
      <c r="C14" s="158" t="s">
        <v>381</v>
      </c>
      <c r="D14" s="159">
        <v>40065</v>
      </c>
      <c r="E14" s="162" t="s">
        <v>382</v>
      </c>
      <c r="F14" s="160">
        <v>300</v>
      </c>
      <c r="G14" s="161" t="s">
        <v>383</v>
      </c>
    </row>
    <row r="15" spans="1:7" ht="13.5" thickBot="1">
      <c r="A15" s="163"/>
      <c r="B15" s="164"/>
      <c r="C15" s="165" t="s">
        <v>336</v>
      </c>
      <c r="D15" s="166"/>
      <c r="E15" s="165"/>
      <c r="F15" s="168">
        <f>SUM(F2:F14)</f>
        <v>13200</v>
      </c>
      <c r="G15" s="169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RTORO</dc:creator>
  <cp:keywords/>
  <dc:description/>
  <cp:lastModifiedBy>RTORO</cp:lastModifiedBy>
  <dcterms:created xsi:type="dcterms:W3CDTF">2008-01-25T19:02:33Z</dcterms:created>
  <dcterms:modified xsi:type="dcterms:W3CDTF">2008-11-11T15:19:32Z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